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mc:AlternateContent xmlns:mc="http://schemas.openxmlformats.org/markup-compatibility/2006">
    <mc:Choice Requires="x15">
      <x15ac:absPath xmlns:x15ac="http://schemas.microsoft.com/office/spreadsheetml/2010/11/ac" url="https://wcconline.sharepoint.com/sites/SENCODevelopment/Shared Documents/Graduated Approach Final Revised Documents/Graduated response documents/Costed Provision Map Individual/"/>
    </mc:Choice>
  </mc:AlternateContent>
  <xr:revisionPtr revIDLastSave="555" documentId="8_{F6EBE128-4AFC-4077-991F-7830C6E513D4}" xr6:coauthVersionLast="47" xr6:coauthVersionMax="47" xr10:uidLastSave="{B45708BA-7DB9-4686-B6B7-30BAB8DFC888}"/>
  <bookViews>
    <workbookView xWindow="28680" yWindow="-120" windowWidth="29040" windowHeight="15840" activeTab="5" xr2:uid="{00000000-000D-0000-FFFF-FFFF00000000}"/>
  </bookViews>
  <sheets>
    <sheet name="Costs" sheetId="16" r:id="rId1"/>
    <sheet name="Year X" sheetId="17" r:id="rId2"/>
    <sheet name="Year XX" sheetId="18" r:id="rId3"/>
    <sheet name="Time conversion table" sheetId="19" r:id="rId4"/>
    <sheet name="Dos and Don'ts" sheetId="20" r:id="rId5"/>
    <sheet name="WAGOLL Primary" sheetId="26" r:id="rId6"/>
    <sheet name="WAGOLL Secondary" sheetId="25" r:id="rId7"/>
    <sheet name="Nursery" sheetId="2" state="hidden" r:id="rId8"/>
    <sheet name="Reception" sheetId="1" state="hidden" r:id="rId9"/>
    <sheet name="Year 1" sheetId="3" state="hidden" r:id="rId10"/>
    <sheet name="Year 2" sheetId="4" state="hidden" r:id="rId11"/>
    <sheet name="Year 3" sheetId="5" state="hidden" r:id="rId12"/>
    <sheet name="Year 4" sheetId="6" state="hidden" r:id="rId13"/>
    <sheet name="Year 5" sheetId="7" state="hidden" r:id="rId14"/>
    <sheet name="Year 6" sheetId="8" state="hidden" r:id="rId15"/>
    <sheet name="Year 7" sheetId="9" state="hidden" r:id="rId16"/>
    <sheet name="Year 8" sheetId="10" state="hidden" r:id="rId17"/>
    <sheet name="Year 9" sheetId="11" state="hidden" r:id="rId18"/>
    <sheet name="Year 10" sheetId="12" state="hidden" r:id="rId19"/>
    <sheet name="Year 11" sheetId="13" state="hidden" r:id="rId20"/>
    <sheet name="Year 12" sheetId="14" state="hidden" r:id="rId21"/>
    <sheet name="Year 13" sheetId="15" state="hidden" r:id="rId22"/>
  </sheets>
  <externalReferences>
    <externalReference r:id="rId23"/>
    <externalReference r:id="rId2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26" l="1"/>
  <c r="K40" i="26" s="1"/>
  <c r="F39" i="26"/>
  <c r="K39" i="26" s="1"/>
  <c r="F28" i="26"/>
  <c r="K28" i="26" s="1"/>
  <c r="F27" i="26"/>
  <c r="K27" i="26" s="1"/>
  <c r="F15" i="26"/>
  <c r="K15" i="26" s="1"/>
  <c r="F16" i="26"/>
  <c r="K16" i="26" s="1"/>
  <c r="F42" i="26"/>
  <c r="K42" i="26" s="1"/>
  <c r="F41" i="26"/>
  <c r="K41" i="26" s="1"/>
  <c r="F38" i="26"/>
  <c r="K38" i="26" s="1"/>
  <c r="F37" i="26"/>
  <c r="K37" i="26" s="1"/>
  <c r="F36" i="26"/>
  <c r="K36" i="26" s="1"/>
  <c r="F35" i="26"/>
  <c r="K35" i="26" s="1"/>
  <c r="F34" i="26"/>
  <c r="K34" i="26" s="1"/>
  <c r="F33" i="26"/>
  <c r="K33" i="26" s="1"/>
  <c r="F32" i="26"/>
  <c r="K32" i="26" s="1"/>
  <c r="F31" i="26"/>
  <c r="K31" i="26" s="1"/>
  <c r="K48" i="26"/>
  <c r="K49" i="26"/>
  <c r="K50" i="26"/>
  <c r="K51" i="26"/>
  <c r="K52" i="26"/>
  <c r="K55" i="26"/>
  <c r="K53" i="26"/>
  <c r="F30" i="26"/>
  <c r="K30" i="26" s="1"/>
  <c r="F29" i="26"/>
  <c r="K29" i="26" s="1"/>
  <c r="F26" i="26"/>
  <c r="K26" i="26" s="1"/>
  <c r="F25" i="26"/>
  <c r="K25" i="26" s="1"/>
  <c r="F24" i="26"/>
  <c r="K24" i="26" s="1"/>
  <c r="F23" i="26"/>
  <c r="K23" i="26" s="1"/>
  <c r="F22" i="26"/>
  <c r="K22" i="26" s="1"/>
  <c r="F21" i="26"/>
  <c r="K21" i="26" s="1"/>
  <c r="F20" i="26"/>
  <c r="K20" i="26" s="1"/>
  <c r="K68" i="26"/>
  <c r="K70" i="26" s="1"/>
  <c r="K54" i="26"/>
  <c r="F19" i="26"/>
  <c r="K19" i="26" s="1"/>
  <c r="F18" i="26"/>
  <c r="K18" i="26" s="1"/>
  <c r="F17" i="26"/>
  <c r="K17" i="26" s="1"/>
  <c r="F14" i="26"/>
  <c r="K14" i="26" s="1"/>
  <c r="F13" i="26"/>
  <c r="K13" i="26" s="1"/>
  <c r="F12" i="26"/>
  <c r="K12" i="26" s="1"/>
  <c r="F11" i="26"/>
  <c r="K11" i="26" s="1"/>
  <c r="F10" i="26"/>
  <c r="K10" i="26" s="1"/>
  <c r="F9" i="26"/>
  <c r="K9" i="26" s="1"/>
  <c r="F8" i="26"/>
  <c r="K8" i="26" s="1"/>
  <c r="K57" i="26" l="1"/>
  <c r="K52" i="25"/>
  <c r="K45" i="25"/>
  <c r="K44" i="25"/>
  <c r="K63" i="25"/>
  <c r="K50" i="25"/>
  <c r="K49" i="25"/>
  <c r="K48" i="25"/>
  <c r="K47" i="25"/>
  <c r="K46" i="25"/>
  <c r="F38" i="25"/>
  <c r="K38" i="25" s="1"/>
  <c r="F37" i="25"/>
  <c r="K37" i="25" s="1"/>
  <c r="F36" i="25"/>
  <c r="K36" i="25" s="1"/>
  <c r="F35" i="25"/>
  <c r="K35" i="25" s="1"/>
  <c r="F34" i="25"/>
  <c r="K34" i="25" s="1"/>
  <c r="F33" i="25"/>
  <c r="K33" i="25" s="1"/>
  <c r="F32" i="25"/>
  <c r="K32" i="25" s="1"/>
  <c r="F31" i="25"/>
  <c r="K31" i="25" s="1"/>
  <c r="F30" i="25"/>
  <c r="K30" i="25" s="1"/>
  <c r="F29" i="25"/>
  <c r="K29" i="25" s="1"/>
  <c r="F28" i="25"/>
  <c r="K28" i="25" s="1"/>
  <c r="F27" i="25"/>
  <c r="K27" i="25" s="1"/>
  <c r="F26" i="25"/>
  <c r="K26" i="25" s="1"/>
  <c r="F25" i="25"/>
  <c r="K25" i="25" s="1"/>
  <c r="F23" i="25"/>
  <c r="K23" i="25" s="1"/>
  <c r="F22" i="25"/>
  <c r="K22" i="25" s="1"/>
  <c r="F21" i="25"/>
  <c r="K21" i="25" s="1"/>
  <c r="F20" i="25"/>
  <c r="K20" i="25" s="1"/>
  <c r="F19" i="25"/>
  <c r="K19" i="25" s="1"/>
  <c r="F18" i="25"/>
  <c r="K18" i="25" s="1"/>
  <c r="F17" i="25"/>
  <c r="K17" i="25" s="1"/>
  <c r="F16" i="25"/>
  <c r="K16" i="25" s="1"/>
  <c r="F15" i="25"/>
  <c r="F14" i="25"/>
  <c r="K14" i="25" s="1"/>
  <c r="F13" i="25"/>
  <c r="K13" i="25" s="1"/>
  <c r="F12" i="25"/>
  <c r="K12" i="25" s="1"/>
  <c r="F11" i="25"/>
  <c r="K11" i="25" s="1"/>
  <c r="F10" i="25"/>
  <c r="K10" i="25" s="1"/>
  <c r="F9" i="25"/>
  <c r="K9" i="25" s="1"/>
  <c r="F8" i="25"/>
  <c r="K8" i="25" s="1"/>
  <c r="K46" i="18"/>
  <c r="K33" i="18"/>
  <c r="K32" i="18"/>
  <c r="K31" i="18"/>
  <c r="K30" i="18"/>
  <c r="K29" i="18"/>
  <c r="K28" i="18"/>
  <c r="K27" i="18"/>
  <c r="F21" i="18"/>
  <c r="K21" i="18" s="1"/>
  <c r="F20" i="18"/>
  <c r="K20" i="18" s="1"/>
  <c r="F19" i="18"/>
  <c r="K19" i="18" s="1"/>
  <c r="F18" i="18"/>
  <c r="K18" i="18" s="1"/>
  <c r="F17" i="18"/>
  <c r="K17" i="18" s="1"/>
  <c r="F16" i="18"/>
  <c r="K16" i="18" s="1"/>
  <c r="F15" i="18"/>
  <c r="K15" i="18" s="1"/>
  <c r="F14" i="18"/>
  <c r="K14" i="18" s="1"/>
  <c r="F13" i="18"/>
  <c r="K13" i="18" s="1"/>
  <c r="F12" i="18"/>
  <c r="K12" i="18" s="1"/>
  <c r="F11" i="18"/>
  <c r="K11" i="18" s="1"/>
  <c r="F10" i="18"/>
  <c r="K10" i="18" s="1"/>
  <c r="F9" i="18"/>
  <c r="K9" i="18" s="1"/>
  <c r="F8" i="18"/>
  <c r="K8" i="18" s="1"/>
  <c r="F21" i="17"/>
  <c r="K21" i="17" s="1"/>
  <c r="K65" i="25" l="1"/>
  <c r="K35" i="18"/>
  <c r="K48" i="18" s="1"/>
  <c r="F16" i="17" l="1"/>
  <c r="K16" i="17" s="1"/>
  <c r="F17" i="17"/>
  <c r="K17" i="17" s="1"/>
  <c r="F18" i="17"/>
  <c r="K18" i="17" s="1"/>
  <c r="F19" i="17"/>
  <c r="K19" i="17" s="1"/>
  <c r="F20" i="17"/>
  <c r="K20" i="17" s="1"/>
  <c r="F11" i="17"/>
  <c r="K11" i="17" s="1"/>
  <c r="F12" i="17"/>
  <c r="K12" i="17" s="1"/>
  <c r="F13" i="17"/>
  <c r="K13" i="17" s="1"/>
  <c r="F14" i="17"/>
  <c r="K14" i="17" s="1"/>
  <c r="F15" i="17"/>
  <c r="K15" i="17" s="1"/>
  <c r="F10" i="17"/>
  <c r="K10" i="17" s="1"/>
  <c r="F9" i="17"/>
  <c r="K9" i="17" s="1"/>
  <c r="K34" i="17"/>
  <c r="K33" i="17"/>
  <c r="K47" i="17"/>
  <c r="K32" i="17"/>
  <c r="K31" i="17"/>
  <c r="K28" i="17"/>
  <c r="K30" i="17"/>
  <c r="F8" i="17"/>
  <c r="K8" i="17" s="1"/>
  <c r="K27" i="17"/>
  <c r="K29" i="17"/>
  <c r="J30" i="1"/>
  <c r="J12" i="1"/>
  <c r="J30" i="2"/>
  <c r="J12" i="2"/>
  <c r="J12" i="3"/>
  <c r="J30" i="15"/>
  <c r="J30" i="14"/>
  <c r="J30" i="13"/>
  <c r="J30" i="12"/>
  <c r="J30" i="11"/>
  <c r="J30" i="10"/>
  <c r="J30" i="9"/>
  <c r="J30" i="8"/>
  <c r="J30" i="7"/>
  <c r="J30" i="6"/>
  <c r="J30" i="5"/>
  <c r="J30" i="4"/>
  <c r="J30" i="3"/>
  <c r="K36" i="17" l="1"/>
  <c r="J21" i="2"/>
  <c r="J32" i="2" s="1"/>
  <c r="J21" i="5"/>
  <c r="J32" i="5" s="1"/>
  <c r="J21" i="7"/>
  <c r="J32" i="7" s="1"/>
  <c r="J21" i="9"/>
  <c r="J32" i="9" s="1"/>
  <c r="J21" i="11"/>
  <c r="J32" i="11" s="1"/>
  <c r="J21" i="13"/>
  <c r="J32" i="13" s="1"/>
  <c r="J21" i="15"/>
  <c r="J32" i="15" s="1"/>
  <c r="J21" i="1"/>
  <c r="J32" i="1" s="1"/>
  <c r="J21" i="4"/>
  <c r="J32" i="4" s="1"/>
  <c r="J21" i="6"/>
  <c r="J32" i="6" s="1"/>
  <c r="J21" i="8"/>
  <c r="J32" i="8" s="1"/>
  <c r="J21" i="10"/>
  <c r="J32" i="10" s="1"/>
  <c r="J21" i="12"/>
  <c r="J32" i="12" s="1"/>
  <c r="J21" i="14"/>
  <c r="J32" i="14" s="1"/>
  <c r="J21" i="3"/>
  <c r="J32" i="3" s="1"/>
  <c r="K49" i="17" l="1"/>
</calcChain>
</file>

<file path=xl/sharedStrings.xml><?xml version="1.0" encoding="utf-8"?>
<sst xmlns="http://schemas.openxmlformats.org/spreadsheetml/2006/main" count="818" uniqueCount="158">
  <si>
    <t>Cost Type</t>
  </si>
  <si>
    <t>Cost per hour</t>
  </si>
  <si>
    <t>Term</t>
  </si>
  <si>
    <t>Teacher</t>
  </si>
  <si>
    <t>Autumn</t>
  </si>
  <si>
    <t>Teaching Assistant</t>
  </si>
  <si>
    <t>Spring</t>
  </si>
  <si>
    <t>Lunchtime Supervisor</t>
  </si>
  <si>
    <t>Summer</t>
  </si>
  <si>
    <t>Individual Costed Provision Map</t>
  </si>
  <si>
    <t>Pupil Name:</t>
  </si>
  <si>
    <r>
      <t xml:space="preserve">Nature of support/Intervention
</t>
    </r>
    <r>
      <rPr>
        <sz val="11"/>
        <color rgb="FFFF0000"/>
        <rFont val="Calibri"/>
        <family val="2"/>
        <scheme val="minor"/>
      </rPr>
      <t>(Free text)</t>
    </r>
  </si>
  <si>
    <r>
      <t xml:space="preserve">Term
</t>
    </r>
    <r>
      <rPr>
        <sz val="11"/>
        <color rgb="FFFF0000"/>
        <rFont val="Calibri"/>
        <family val="2"/>
        <scheme val="minor"/>
      </rPr>
      <t>(Select from dropdown)</t>
    </r>
  </si>
  <si>
    <r>
      <t xml:space="preserve">Adult
</t>
    </r>
    <r>
      <rPr>
        <sz val="11"/>
        <color rgb="FFFF0000"/>
        <rFont val="Calibri"/>
        <family val="2"/>
        <scheme val="minor"/>
      </rPr>
      <t>(Enter a number)</t>
    </r>
  </si>
  <si>
    <r>
      <t xml:space="preserve">Child
</t>
    </r>
    <r>
      <rPr>
        <sz val="11"/>
        <color rgb="FFFF0000"/>
        <rFont val="Calibri"/>
        <family val="2"/>
        <scheme val="minor"/>
      </rPr>
      <t>(Enter a number)</t>
    </r>
  </si>
  <si>
    <r>
      <t xml:space="preserve">Type of Staff
</t>
    </r>
    <r>
      <rPr>
        <sz val="11"/>
        <color rgb="FFFF0000"/>
        <rFont val="Calibri"/>
        <family val="2"/>
        <scheme val="minor"/>
      </rPr>
      <t>(Select from dropdown)</t>
    </r>
  </si>
  <si>
    <t>Autopopulates once dropdown selected in column E</t>
  </si>
  <si>
    <r>
      <t xml:space="preserve">Length of session (hrs)
</t>
    </r>
    <r>
      <rPr>
        <sz val="11"/>
        <color rgb="FFFF0000"/>
        <rFont val="Calibri"/>
        <family val="2"/>
        <scheme val="minor"/>
      </rPr>
      <t>(Enter a decimal number)</t>
    </r>
  </si>
  <si>
    <r>
      <t xml:space="preserve">Sessions per week
</t>
    </r>
    <r>
      <rPr>
        <sz val="11"/>
        <color rgb="FFFF0000"/>
        <rFont val="Calibri"/>
        <family val="2"/>
        <scheme val="minor"/>
      </rPr>
      <t>(Enter a number)</t>
    </r>
  </si>
  <si>
    <r>
      <t xml:space="preserve">Number of weeks running
</t>
    </r>
    <r>
      <rPr>
        <sz val="11"/>
        <color rgb="FFFF0000"/>
        <rFont val="Calibri"/>
        <family val="2"/>
        <scheme val="minor"/>
      </rPr>
      <t>(Enter a number)</t>
    </r>
  </si>
  <si>
    <t>Column1</t>
  </si>
  <si>
    <t>Cost per pupil</t>
  </si>
  <si>
    <t>Comments</t>
  </si>
  <si>
    <t>Other support staff &amp; costs (i.e. not in dropdown options above)</t>
  </si>
  <si>
    <r>
      <t xml:space="preserve">Nature of support/Intervention
</t>
    </r>
    <r>
      <rPr>
        <b/>
        <sz val="11"/>
        <color rgb="FFFF0000"/>
        <rFont val="Calibri"/>
        <family val="2"/>
        <scheme val="minor"/>
      </rPr>
      <t>(Free text)</t>
    </r>
  </si>
  <si>
    <r>
      <t xml:space="preserve">Term
</t>
    </r>
    <r>
      <rPr>
        <b/>
        <sz val="11"/>
        <color rgb="FFFF0000"/>
        <rFont val="Calibri"/>
        <family val="2"/>
        <scheme val="minor"/>
      </rPr>
      <t>(Select from dropdown)</t>
    </r>
  </si>
  <si>
    <r>
      <t xml:space="preserve">Adult
</t>
    </r>
    <r>
      <rPr>
        <b/>
        <sz val="11"/>
        <color rgb="FFFF0000"/>
        <rFont val="Calibri"/>
        <family val="2"/>
        <scheme val="minor"/>
      </rPr>
      <t>(Enter a number)</t>
    </r>
  </si>
  <si>
    <r>
      <t xml:space="preserve">Child
</t>
    </r>
    <r>
      <rPr>
        <b/>
        <sz val="11"/>
        <color rgb="FFFF0000"/>
        <rFont val="Calibri"/>
        <family val="2"/>
        <scheme val="minor"/>
      </rPr>
      <t>(Enter a number)</t>
    </r>
  </si>
  <si>
    <r>
      <t xml:space="preserve">Type of Staff
</t>
    </r>
    <r>
      <rPr>
        <b/>
        <sz val="11"/>
        <color rgb="FFFF0000"/>
        <rFont val="Calibri"/>
        <family val="2"/>
        <scheme val="minor"/>
      </rPr>
      <t>(Free text)</t>
    </r>
  </si>
  <si>
    <r>
      <rPr>
        <b/>
        <sz val="11"/>
        <rFont val="Calibri"/>
        <family val="2"/>
        <scheme val="minor"/>
      </rPr>
      <t>Hourly cost</t>
    </r>
    <r>
      <rPr>
        <b/>
        <sz val="11"/>
        <color rgb="FFFF0000"/>
        <rFont val="Calibri"/>
        <family val="2"/>
        <scheme val="minor"/>
      </rPr>
      <t xml:space="preserve">
(Enter decimal number)</t>
    </r>
  </si>
  <si>
    <r>
      <rPr>
        <b/>
        <sz val="11"/>
        <rFont val="Calibri"/>
        <family val="2"/>
        <scheme val="minor"/>
      </rPr>
      <t>Length of session (hrs)</t>
    </r>
    <r>
      <rPr>
        <b/>
        <sz val="11"/>
        <color rgb="FFFF0000"/>
        <rFont val="Calibri"/>
        <family val="2"/>
        <scheme val="minor"/>
      </rPr>
      <t xml:space="preserve">
(Enter Decimal number)</t>
    </r>
  </si>
  <si>
    <r>
      <rPr>
        <b/>
        <sz val="11"/>
        <rFont val="Calibri"/>
        <family val="2"/>
        <scheme val="minor"/>
      </rPr>
      <t>Sessions per week</t>
    </r>
    <r>
      <rPr>
        <b/>
        <sz val="11"/>
        <color rgb="FFFF0000"/>
        <rFont val="Calibri"/>
        <family val="2"/>
        <scheme val="minor"/>
      </rPr>
      <t xml:space="preserve">
(Enter Number)</t>
    </r>
  </si>
  <si>
    <r>
      <rPr>
        <b/>
        <sz val="11"/>
        <rFont val="Calibri"/>
        <family val="2"/>
        <scheme val="minor"/>
      </rPr>
      <t>Number of weeks running</t>
    </r>
    <r>
      <rPr>
        <b/>
        <sz val="11"/>
        <color rgb="FFFF0000"/>
        <rFont val="Calibri"/>
        <family val="2"/>
        <scheme val="minor"/>
      </rPr>
      <t xml:space="preserve">
(Enter Number)</t>
    </r>
  </si>
  <si>
    <r>
      <rPr>
        <b/>
        <sz val="11"/>
        <rFont val="Calibri"/>
        <family val="2"/>
        <scheme val="minor"/>
      </rPr>
      <t>Cost</t>
    </r>
    <r>
      <rPr>
        <b/>
        <sz val="11"/>
        <color rgb="FFFF0000"/>
        <rFont val="Calibri"/>
        <family val="2"/>
        <scheme val="minor"/>
      </rPr>
      <t xml:space="preserve">
(Cost calculation = length of session x type of staff x sessions x weeks divide by child)</t>
    </r>
  </si>
  <si>
    <r>
      <rPr>
        <b/>
        <sz val="11"/>
        <rFont val="Calibri"/>
        <family val="2"/>
        <scheme val="minor"/>
      </rPr>
      <t>Comments</t>
    </r>
    <r>
      <rPr>
        <b/>
        <sz val="11"/>
        <color rgb="FFFF0000"/>
        <rFont val="Calibri"/>
        <family val="2"/>
        <scheme val="minor"/>
      </rPr>
      <t xml:space="preserve">
(Free text)</t>
    </r>
  </si>
  <si>
    <t>Total Cost of Staffing</t>
  </si>
  <si>
    <t>Equipment and other related costs</t>
  </si>
  <si>
    <t>Cost</t>
  </si>
  <si>
    <t>example</t>
  </si>
  <si>
    <t>Non Staffing Total</t>
  </si>
  <si>
    <t>TOTAL SEN SPEND</t>
  </si>
  <si>
    <r>
      <t>Time Conversion Table</t>
    </r>
    <r>
      <rPr>
        <u/>
        <sz val="12"/>
        <color rgb="FF000000"/>
        <rFont val="Calibri Light"/>
        <family val="2"/>
      </rPr>
      <t xml:space="preserve"> – minutes to decimal for interventions on costed provision maps</t>
    </r>
    <r>
      <rPr>
        <sz val="12"/>
        <color rgb="FF000000"/>
        <rFont val="Calibri Light"/>
        <family val="2"/>
      </rPr>
      <t> </t>
    </r>
  </si>
  <si>
    <r>
      <t>Minutes</t>
    </r>
    <r>
      <rPr>
        <sz val="12"/>
        <rFont val="Calibri Light"/>
        <family val="2"/>
      </rPr>
      <t> </t>
    </r>
  </si>
  <si>
    <r>
      <t>Decimal Hours</t>
    </r>
    <r>
      <rPr>
        <sz val="12"/>
        <rFont val="Calibri Light"/>
        <family val="2"/>
      </rPr>
      <t> </t>
    </r>
  </si>
  <si>
    <t>1 </t>
  </si>
  <si>
    <t>0.02 </t>
  </si>
  <si>
    <t>5 </t>
  </si>
  <si>
    <t>0.08 </t>
  </si>
  <si>
    <t>10 </t>
  </si>
  <si>
    <t>0.17 </t>
  </si>
  <si>
    <r>
      <t>15</t>
    </r>
    <r>
      <rPr>
        <sz val="12"/>
        <rFont val="Calibri Light"/>
        <family val="2"/>
      </rPr>
      <t> </t>
    </r>
  </si>
  <si>
    <r>
      <t>0.25</t>
    </r>
    <r>
      <rPr>
        <sz val="12"/>
        <rFont val="Calibri Light"/>
        <family val="2"/>
      </rPr>
      <t> </t>
    </r>
  </si>
  <si>
    <t>20 </t>
  </si>
  <si>
    <t>0.33 </t>
  </si>
  <si>
    <t>25 </t>
  </si>
  <si>
    <t>0.42 </t>
  </si>
  <si>
    <r>
      <t>30</t>
    </r>
    <r>
      <rPr>
        <sz val="12"/>
        <rFont val="Calibri Light"/>
        <family val="2"/>
      </rPr>
      <t> </t>
    </r>
  </si>
  <si>
    <r>
      <t>0.50</t>
    </r>
    <r>
      <rPr>
        <sz val="12"/>
        <rFont val="Calibri Light"/>
        <family val="2"/>
      </rPr>
      <t> </t>
    </r>
  </si>
  <si>
    <t>35 </t>
  </si>
  <si>
    <t>0.58 </t>
  </si>
  <si>
    <t>40 </t>
  </si>
  <si>
    <t>0.67 </t>
  </si>
  <si>
    <r>
      <t>45</t>
    </r>
    <r>
      <rPr>
        <sz val="12"/>
        <rFont val="Calibri Light"/>
        <family val="2"/>
      </rPr>
      <t> </t>
    </r>
  </si>
  <si>
    <r>
      <t>0.75</t>
    </r>
    <r>
      <rPr>
        <sz val="12"/>
        <rFont val="Calibri Light"/>
        <family val="2"/>
      </rPr>
      <t> </t>
    </r>
  </si>
  <si>
    <t>50 </t>
  </si>
  <si>
    <t>0.83 </t>
  </si>
  <si>
    <t>55 </t>
  </si>
  <si>
    <t>0.92 </t>
  </si>
  <si>
    <t>Sensory circuits</t>
  </si>
  <si>
    <t>Pupil Name: Joe Bloggs</t>
  </si>
  <si>
    <t>Meet and greet</t>
  </si>
  <si>
    <t>As recommended by EP, to support Joe to develop a positive relationship with an adult in school and the use of emotional coaching strategies to check in at set times throughout the day to support emotional regulation.</t>
  </si>
  <si>
    <t>Recommended by Outreach to support Joe to regulate following the morning transition to school and after lunch.</t>
  </si>
  <si>
    <t>Talkabout for Teenagers</t>
  </si>
  <si>
    <t>Lego therapy style social communication weekly group</t>
  </si>
  <si>
    <t>Weekly Lego therapy sessions with small group of identified CYP to support social communication skills. Joe engages well  with the sessions and is growing more confident around peers.</t>
  </si>
  <si>
    <t xml:space="preserve">Precision teaching </t>
  </si>
  <si>
    <t>Daily precision teaching sessions to improve the accuracy and fluency of reading as recommended by specialist teacher.</t>
  </si>
  <si>
    <t>Lunch club in the hub</t>
  </si>
  <si>
    <t xml:space="preserve">Adult support in core subjects </t>
  </si>
  <si>
    <t>Adult support to offer direct instruction and modelling of tasks to support independent learning in the classroom.</t>
  </si>
  <si>
    <t>Recommended by Outreach to increase self-awareness and self-esteem. Joe rarely engages in these sessions as he does not get on with the other pupils in the group.</t>
  </si>
  <si>
    <t>Emotional Literacy targeted support with ELSA.</t>
  </si>
  <si>
    <t>Alternative to Talkabout to support Joe with his emotional literacy skills and self-awareness with the school's ELSA.</t>
  </si>
  <si>
    <t>Project-based work in Inclusion Centre (PM when not at AP)</t>
  </si>
  <si>
    <t>Joe was struggling to cope in the afternoons, often becoming dysregulated in the classroom. He accesses targeted support with a small group of peers based around a project chosen by the pupils in the afternoons.</t>
  </si>
  <si>
    <t>Therapeutic Alternative Provision</t>
  </si>
  <si>
    <t>AP mentor</t>
  </si>
  <si>
    <t>EP targeted intervention - GRASP</t>
  </si>
  <si>
    <t>EP</t>
  </si>
  <si>
    <t>Sensory aids</t>
  </si>
  <si>
    <t>Joe keeps these with him at all times and is very specific about the aids that he prefers. He takes these home at the end of the school day.</t>
  </si>
  <si>
    <t>School</t>
  </si>
  <si>
    <t>Nature of support/Intervention</t>
  </si>
  <si>
    <t>Ratio</t>
  </si>
  <si>
    <t>Type of staff</t>
  </si>
  <si>
    <t>Length of session (hrs)</t>
  </si>
  <si>
    <t>Sessions per week</t>
  </si>
  <si>
    <t>Number of weeks running</t>
  </si>
  <si>
    <t>Adult</t>
  </si>
  <si>
    <t>Child</t>
  </si>
  <si>
    <t>need a formula in J column length of session x type of staff x sessions x weeks divide by child</t>
  </si>
  <si>
    <t>Phonics Catch up</t>
  </si>
  <si>
    <t>Notes- (to be removed)</t>
  </si>
  <si>
    <t>L2 TA</t>
  </si>
  <si>
    <t>L3 TA</t>
  </si>
  <si>
    <t>HLTA</t>
  </si>
  <si>
    <t>Learning Mentor</t>
  </si>
  <si>
    <t>Easy Grip Pencil</t>
  </si>
  <si>
    <t>need a formula in J column</t>
  </si>
  <si>
    <t>length of session x type of staff x sessions x weeks divide by child</t>
  </si>
  <si>
    <t>ELSA Staff supervision </t>
  </si>
  <si>
    <t>Staff supervision delivered by the LA EP for 12 months. Total cost per year is £110, divided by 6 as 6 pupils currently access ELSA intervention.</t>
  </si>
  <si>
    <t xml:space="preserve">EP recommendation to support with regulation and a smooth transition from home to school. This has supported Joe to develop a positive relationship with a trusted adult in school. </t>
  </si>
  <si>
    <t>Joe struggles to access the dining hall due to sensory sensitivities. The club is a targeted intervention for pupils with SEND and offers a quiet space with the opportunity to participate in turn--taking games and activities as modelled by the adult with peers.</t>
  </si>
  <si>
    <t>Pupil Name: Joanne Bloggs</t>
  </si>
  <si>
    <t>Small group Forest School intervention</t>
  </si>
  <si>
    <t>Forest School Staff</t>
  </si>
  <si>
    <t>Sensory chew toys</t>
  </si>
  <si>
    <t>Meet and greet with key adult</t>
  </si>
  <si>
    <t>Joanne is met by the teaching assistant who uses objects of reference and Makaton to support her transition into school. Joanne finds separating from her parent difficult and needs to be distracted by her favourite toys to encourage her into school.</t>
  </si>
  <si>
    <t>Comments
(Free text)</t>
  </si>
  <si>
    <t>Outreach recommendation for Joanne to access sensory circuits following transitions to support her sensory modulation so she is more focused when entering the classroom. Outreach advised Joanne do this on a 1:1 as she gets highly dysregulated when doing it in a group.</t>
  </si>
  <si>
    <t>Tac Pac</t>
  </si>
  <si>
    <t>Intensive interaction</t>
  </si>
  <si>
    <t>Following break time, Joanne has Tac Pac - she finds this very relaxing and it supports her to regulate following the transition from outside play.</t>
  </si>
  <si>
    <t>Support with self-help skills and intimate care</t>
  </si>
  <si>
    <t>Joanne is not yet able to use the toilet independently and wears pull ups. She requires adult support using objects of reference to take her to the toilet at regular intervals throughout the day and requires an adult to support her to clean herself and change the pull up when necessary. Adult modelling is required to support hand washing.</t>
  </si>
  <si>
    <t>Adult support with learning tasks</t>
  </si>
  <si>
    <t xml:space="preserve">Joanne requires 1:1 support from an adult to model personalised learning tasks and to support her to maintain her attention and focus.  Objects of reference are used to support her to transition to the activity but her engagement is limited and inconsistent, even when the personalised tasks are based around her special interests. </t>
  </si>
  <si>
    <t>Small group, multisensory phonics lesson</t>
  </si>
  <si>
    <t>An additional teacher delivers a bespoke multisensory phonics session to Joanne and 2 peers which focuses on Phase 1 phonics and takes place outside of the classroom accessing the outdoor space. Following recommendation from SNEYS in enhanced TAC meeting.</t>
  </si>
  <si>
    <t>Recommendation from SALT - three opportunities for intensive interaction during continuous provision over the school day to develop Joanne's shared attention. She is now able to tolerate the  TA touching her toys during her play and has started to set aside a toy for the TA.</t>
  </si>
  <si>
    <t>Adult supervision during continuous provision</t>
  </si>
  <si>
    <t>Joanne often explores objects using her mouth and is at risk of choking if not supervised during continuous provision. She also struggles with her social interaction skills and will push and lash out at her peers if they are playing with a toy that she wants. Adult support is required to support and model turn taking using a sand timer. Joanne still finds this very difficult and will quicly become dysregulated if she cannot have a toy that she wants.</t>
  </si>
  <si>
    <t>Adult support with end of day transition</t>
  </si>
  <si>
    <t xml:space="preserve">Joanne becomes very dysregulated towards the end of the day when she sees other children starting to get ready for home time. An adult uses objects of reference to support her with the end of day routine and she is then taken to the office where she is collected by her parent as she becomes overwhelmed when around the other children and waiting her turn to be released to her parent. </t>
  </si>
  <si>
    <t>Outreach recommendation for Joanne to access sensory circuits following transitions to support her sensory modulation so she is more focused when entering the classroom. Joanne will now tolerate doing sensory circuits at the same time as 2 peers.</t>
  </si>
  <si>
    <t>Bucket Time intervention</t>
  </si>
  <si>
    <t>Recommendation from SALT - adaption of Attention Autism  intervention to support Joanne to develop her attention. 1:1 initially with a view to introducing other children in the next term.</t>
  </si>
  <si>
    <t>Joanne will sometimes get the nappy (object of reference) to communicate that she needs the toilet/that her pull up needs changing. She has had some success using the toilet on these occasions. She still requires an adult to supervise her to clean herself and change the pull up when necessary. Adult modelling is required to support hand washing.</t>
  </si>
  <si>
    <t xml:space="preserve">Joanne requires 1:1 support from an adult to model personalised learning tasks and to support her to maintain her attention and focus.  Objects of reference are used to support her to transition to the activity and Joanne can engage for up to a minute before walking off. </t>
  </si>
  <si>
    <t xml:space="preserve">Joanne often explores objects using her mouth and is at risk of choking if not supervised during continuous provision. She also struggles with her social interaction skills and will push and lash out at her peers if they are playing with a toy that she wants. Adult support is required to support and model turn taking using a sand timer. Joanne is beginning to respond to the timer and will often walk away when the timer is put down and find something else to do. </t>
  </si>
  <si>
    <t>Joanne becomes very dysregulated towards the end of the day when she sees other children starting to get ready for home time. An adult uses objects of reference to support her with the end of day routine and she is now able to remain in the classroom with her peers but has to be dismissed first to avoid dysregulation.</t>
  </si>
  <si>
    <t xml:space="preserve">Joanne is met by the teaching assistant who uses objects of reference and Makaton to support her transition into school. Joanne is now able to separate from her parent successfully without causing distress. She can now make a choice of which toy she wants to take to sensory circuits to support transition. </t>
  </si>
  <si>
    <t>Recommendation from SALT - adaption of Attention Autism  intervention to support Joanne to develop her attention. Joanne has made good progress and is able to participate in a small group with 2 peers.</t>
  </si>
  <si>
    <t xml:space="preserve">Support with self-help skills </t>
  </si>
  <si>
    <t>Joanne has made good progress with toileting and can communicate to the adult when she needs the toilet. She still requires an adult to prompt her with toilet flushing andto model hand washing.</t>
  </si>
  <si>
    <t xml:space="preserve">Joanne requires 1:1 support from an adult to model personalised learning tasks and to support her to maintain her attention and focus.  Objects of reference and photos are used to support her and she will sit at her workstation independently for a few minutes following adult modelling.  </t>
  </si>
  <si>
    <t xml:space="preserve">An additional teacher delivers a bespoke multisensory phonics session to Joanne and 2 peers which focuses on Phase 2, Set 1 phonics and takes place outside of the classroom accessing the outdoor space. </t>
  </si>
  <si>
    <t>An adult uses objects of reference and photos to support Joanne with the end of day routine and she is now able to remain in the classroom with her peers and is able to wait her turn to be  dismissed on most days.</t>
  </si>
  <si>
    <t>Adult support with eating</t>
  </si>
  <si>
    <t>Adult supervision during outdoor playtimes</t>
  </si>
  <si>
    <t>Joanne has a highly restricted diet and is not yet able to use cutlery to feed herself. Following advice from the Dietician, Joanne is offered a new item of food each week to explore. She struggles with sensory overload in the dinner hall and so she remains in the classroom with a small group of children, the class teacher and the TA who supports her with eating. Her progress with exploring new foods is recorded each day to share with the family and dietician.</t>
  </si>
  <si>
    <t xml:space="preserve">Adult supervision to keep Joanne and her peers safe during outdoor play and to model play skills. Joanne can become very overwhelmed with play time, she loves being outside but struggles with the noise and movement and can lash out at her peers if they get too close or she feels threatened. </t>
  </si>
  <si>
    <t>Joanne has a highly restricted diet and is not yet able to use cutlery to feed herself. Following advice from the Dietician, Joanne is offered a new item of food each week to explore. She struggles with sensory overload in the dinner hall and so she remains in the classroom with a small group of children, the class teacher and the TA who supports her 1:1 with eating. Her progress with exploring new foods is recorded each day to share with the family and dietician.</t>
  </si>
  <si>
    <t>Joanne has a highly restricted diet and is beginning to use a spoon to feed herself. Following advice from the Dietician, Joanne is offered a new item of food each week to explore. She struggles with sensory overload in the dinner hall and so she remains in the classroom with a small group of children and the TA who supervises her when eating. Her progress with exploring new foods is recorded each day to share with the family and dietician.</t>
  </si>
  <si>
    <t>Reception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</si>
</sst>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44" formatCode="_-&quot;£&quot;* #,##0.00_-;\-&quot;£&quot;* #,##0.00_-;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24"/>
      <color theme="0"/>
      <name val="Calibri"/>
      <family val="2"/>
      <scheme val="minor"/>
    </font>
    <font>
      <sz val="18"/>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rgb="FFFF0000"/>
      <name val="Calibri"/>
      <family val="2"/>
      <scheme val="minor"/>
    </font>
    <font>
      <sz val="8"/>
      <name val="Calibri"/>
      <family val="2"/>
      <scheme val="minor"/>
    </font>
    <font>
      <b/>
      <sz val="12"/>
      <name val="Calibri Light"/>
      <family val="2"/>
    </font>
    <font>
      <sz val="12"/>
      <name val="Calibri Light"/>
      <family val="2"/>
    </font>
    <font>
      <b/>
      <u/>
      <sz val="12"/>
      <color rgb="FF000000"/>
      <name val="Calibri Light"/>
      <family val="2"/>
    </font>
    <font>
      <u/>
      <sz val="12"/>
      <color rgb="FF000000"/>
      <name val="Calibri Light"/>
      <family val="2"/>
    </font>
    <font>
      <sz val="12"/>
      <color rgb="FF000000"/>
      <name val="Calibri Light"/>
      <family val="2"/>
    </font>
    <font>
      <sz val="11"/>
      <color rgb="FF000000"/>
      <name val="Calibri"/>
      <family val="2"/>
    </font>
    <font>
      <sz val="11"/>
      <color rgb="FF000000"/>
      <name val="Calibri"/>
      <family val="2"/>
      <scheme val="minor"/>
    </font>
    <font>
      <sz val="18"/>
      <name val="Calibri"/>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2" tint="-0.749992370372631"/>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7030A0"/>
        <bgColor indexed="64"/>
      </patternFill>
    </fill>
    <fill>
      <patternFill patternType="solid">
        <fgColor rgb="FFFFFF66"/>
        <bgColor indexed="64"/>
      </patternFill>
    </fill>
    <fill>
      <patternFill patternType="solid">
        <fgColor theme="1"/>
        <bgColor indexed="64"/>
      </patternFill>
    </fill>
    <fill>
      <patternFill patternType="solid">
        <fgColor theme="4"/>
        <bgColor indexed="64"/>
      </patternFill>
    </fill>
    <fill>
      <patternFill patternType="solid">
        <fgColor rgb="FFFFF2CC"/>
        <bgColor rgb="FF000000"/>
      </patternFill>
    </fill>
    <fill>
      <patternFill patternType="solid">
        <fgColor rgb="FFDDEBF7"/>
        <bgColor rgb="FFDDEBF7"/>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auto="1"/>
      </left>
      <right style="thin">
        <color indexed="64"/>
      </right>
      <top style="thin">
        <color indexed="64"/>
      </top>
      <bottom style="thin">
        <color indexed="64"/>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83">
    <xf numFmtId="0" fontId="0" fillId="0" borderId="0" xfId="0"/>
    <xf numFmtId="0" fontId="4" fillId="0" borderId="6" xfId="0" applyFont="1" applyBorder="1" applyAlignment="1">
      <alignment horizontal="left"/>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0" borderId="0" xfId="0" applyAlignment="1">
      <alignment vertical="top"/>
    </xf>
    <xf numFmtId="44" fontId="0" fillId="6" borderId="17" xfId="1" applyFont="1" applyFill="1" applyBorder="1"/>
    <xf numFmtId="44" fontId="0" fillId="6" borderId="15" xfId="1" applyFont="1" applyFill="1" applyBorder="1"/>
    <xf numFmtId="0" fontId="2" fillId="7" borderId="14" xfId="0" applyFont="1" applyFill="1" applyBorder="1"/>
    <xf numFmtId="0" fontId="2" fillId="7" borderId="15" xfId="0" applyFont="1" applyFill="1" applyBorder="1"/>
    <xf numFmtId="0" fontId="0" fillId="7" borderId="15" xfId="0" applyFill="1" applyBorder="1"/>
    <xf numFmtId="44" fontId="0" fillId="7" borderId="16" xfId="1" applyFont="1" applyFill="1" applyBorder="1"/>
    <xf numFmtId="0" fontId="7" fillId="0" borderId="0" xfId="0" applyFont="1"/>
    <xf numFmtId="0" fontId="4" fillId="0" borderId="0" xfId="0" applyFont="1" applyAlignment="1">
      <alignment horizontal="left"/>
    </xf>
    <xf numFmtId="0" fontId="8" fillId="0" borderId="0" xfId="0" applyFont="1"/>
    <xf numFmtId="44" fontId="0" fillId="0" borderId="0" xfId="0" applyNumberFormat="1"/>
    <xf numFmtId="0" fontId="2" fillId="0" borderId="0" xfId="0" applyFont="1"/>
    <xf numFmtId="0" fontId="0" fillId="0" borderId="0" xfId="0" applyProtection="1">
      <protection locked="0"/>
    </xf>
    <xf numFmtId="0" fontId="4" fillId="0" borderId="0" xfId="0" applyFont="1" applyAlignment="1" applyProtection="1">
      <alignment horizontal="left"/>
      <protection locked="0"/>
    </xf>
    <xf numFmtId="0" fontId="0" fillId="2" borderId="13" xfId="0" applyFill="1" applyBorder="1" applyAlignment="1" applyProtection="1">
      <alignment horizontal="left" vertical="top"/>
      <protection locked="0"/>
    </xf>
    <xf numFmtId="0" fontId="0" fillId="0" borderId="0" xfId="0" applyAlignment="1" applyProtection="1">
      <alignment horizontal="left" vertical="top"/>
      <protection locked="0"/>
    </xf>
    <xf numFmtId="1" fontId="6" fillId="0" borderId="0" xfId="0" applyNumberFormat="1" applyFont="1" applyProtection="1">
      <protection locked="0"/>
    </xf>
    <xf numFmtId="2" fontId="6" fillId="0" borderId="0" xfId="0" applyNumberFormat="1" applyFont="1" applyAlignment="1" applyProtection="1">
      <alignment horizontal="center"/>
      <protection locked="0"/>
    </xf>
    <xf numFmtId="2" fontId="6" fillId="0" borderId="0" xfId="1" applyNumberFormat="1" applyFont="1" applyFill="1" applyBorder="1" applyProtection="1">
      <protection locked="0"/>
    </xf>
    <xf numFmtId="0" fontId="6" fillId="0" borderId="0" xfId="0" applyFont="1" applyProtection="1">
      <protection locked="0"/>
    </xf>
    <xf numFmtId="44" fontId="6" fillId="0" borderId="21" xfId="1" applyFont="1" applyFill="1" applyBorder="1" applyProtection="1">
      <protection locked="0"/>
    </xf>
    <xf numFmtId="0" fontId="2" fillId="0" borderId="0" xfId="0" applyFont="1" applyProtection="1">
      <protection locked="0"/>
    </xf>
    <xf numFmtId="0" fontId="0" fillId="0" borderId="0" xfId="0" applyAlignment="1" applyProtection="1">
      <alignment vertical="top"/>
      <protection locked="0"/>
    </xf>
    <xf numFmtId="0" fontId="7" fillId="0" borderId="0" xfId="0" applyFont="1" applyProtection="1">
      <protection locked="0"/>
    </xf>
    <xf numFmtId="0" fontId="8" fillId="0" borderId="0" xfId="0" applyFont="1" applyProtection="1">
      <protection locked="0"/>
    </xf>
    <xf numFmtId="44" fontId="0" fillId="6" borderId="17" xfId="1" applyFont="1" applyFill="1" applyBorder="1" applyProtection="1"/>
    <xf numFmtId="44" fontId="0" fillId="6" borderId="15" xfId="1" applyFont="1" applyFill="1" applyBorder="1" applyProtection="1"/>
    <xf numFmtId="44" fontId="0" fillId="7" borderId="16" xfId="1" applyFont="1" applyFill="1" applyBorder="1" applyProtection="1"/>
    <xf numFmtId="0" fontId="0" fillId="2" borderId="18" xfId="0" applyFill="1" applyBorder="1" applyAlignment="1" applyProtection="1">
      <alignment horizontal="left" vertical="top"/>
      <protection locked="0"/>
    </xf>
    <xf numFmtId="0" fontId="0" fillId="2" borderId="19" xfId="0" applyFill="1" applyBorder="1" applyAlignment="1" applyProtection="1">
      <alignment horizontal="left" vertical="top"/>
      <protection locked="0"/>
    </xf>
    <xf numFmtId="0" fontId="8" fillId="0" borderId="13" xfId="0" applyFont="1" applyBorder="1" applyAlignment="1" applyProtection="1">
      <alignment wrapText="1"/>
      <protection locked="0"/>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3" borderId="13"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0" fillId="0" borderId="13" xfId="0" applyBorder="1" applyProtection="1">
      <protection locked="0"/>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3" borderId="22"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7" fillId="3" borderId="22" xfId="0" applyFont="1" applyFill="1" applyBorder="1" applyAlignment="1" applyProtection="1">
      <alignment horizontal="left" vertical="top" wrapText="1"/>
      <protection locked="0"/>
    </xf>
    <xf numFmtId="0" fontId="7" fillId="0" borderId="12" xfId="0" applyFont="1" applyBorder="1" applyAlignment="1" applyProtection="1">
      <alignment wrapText="1"/>
      <protection locked="0"/>
    </xf>
    <xf numFmtId="0" fontId="7" fillId="0" borderId="22" xfId="0" applyFont="1" applyBorder="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vertical="top"/>
      <protection locked="0"/>
    </xf>
    <xf numFmtId="0" fontId="5" fillId="10" borderId="12" xfId="0" applyFont="1" applyFill="1" applyBorder="1" applyProtection="1">
      <protection locked="0"/>
    </xf>
    <xf numFmtId="0" fontId="5" fillId="0" borderId="12" xfId="0" applyFont="1" applyBorder="1" applyAlignment="1" applyProtection="1">
      <alignment wrapText="1"/>
      <protection locked="0"/>
    </xf>
    <xf numFmtId="0" fontId="5" fillId="3" borderId="22" xfId="0" applyFont="1" applyFill="1" applyBorder="1" applyAlignment="1" applyProtection="1">
      <alignment horizontal="left" vertical="top" wrapText="1"/>
      <protection locked="0"/>
    </xf>
    <xf numFmtId="0" fontId="0" fillId="2" borderId="19" xfId="0" applyFill="1" applyBorder="1" applyProtection="1">
      <protection locked="0"/>
    </xf>
    <xf numFmtId="0" fontId="5" fillId="10" borderId="12" xfId="0" applyFont="1" applyFill="1" applyBorder="1"/>
    <xf numFmtId="0" fontId="5" fillId="11" borderId="22" xfId="0" applyFont="1" applyFill="1" applyBorder="1" applyAlignment="1">
      <alignment horizontal="center" vertical="center"/>
    </xf>
    <xf numFmtId="0" fontId="0" fillId="2" borderId="25" xfId="0" applyFill="1" applyBorder="1" applyAlignment="1" applyProtection="1">
      <alignment horizontal="left" vertical="top"/>
      <protection locked="0"/>
    </xf>
    <xf numFmtId="1" fontId="6" fillId="3" borderId="25" xfId="0" applyNumberFormat="1" applyFont="1" applyFill="1" applyBorder="1" applyProtection="1">
      <protection locked="0"/>
    </xf>
    <xf numFmtId="2" fontId="6" fillId="3" borderId="25" xfId="0" applyNumberFormat="1" applyFont="1" applyFill="1" applyBorder="1" applyAlignment="1">
      <alignment horizontal="center"/>
    </xf>
    <xf numFmtId="2" fontId="6" fillId="3" borderId="25" xfId="1" applyNumberFormat="1" applyFont="1" applyFill="1" applyBorder="1" applyProtection="1">
      <protection locked="0"/>
    </xf>
    <xf numFmtId="0" fontId="6" fillId="3" borderId="25" xfId="0" applyFont="1" applyFill="1" applyBorder="1" applyProtection="1">
      <protection locked="0"/>
    </xf>
    <xf numFmtId="0" fontId="0" fillId="10" borderId="25" xfId="0" applyFill="1" applyBorder="1" applyProtection="1">
      <protection locked="0"/>
    </xf>
    <xf numFmtId="44" fontId="6" fillId="5" borderId="25" xfId="1" applyFont="1" applyFill="1" applyBorder="1" applyProtection="1"/>
    <xf numFmtId="0" fontId="2" fillId="6" borderId="15" xfId="0" applyFont="1" applyFill="1" applyBorder="1"/>
    <xf numFmtId="0" fontId="4" fillId="0" borderId="25" xfId="0" applyFont="1" applyBorder="1" applyAlignment="1" applyProtection="1">
      <alignment horizontal="left"/>
      <protection locked="0"/>
    </xf>
    <xf numFmtId="0" fontId="6" fillId="10" borderId="25" xfId="0" applyFont="1" applyFill="1" applyBorder="1" applyAlignment="1" applyProtection="1">
      <alignment vertical="center"/>
      <protection locked="0"/>
    </xf>
    <xf numFmtId="0" fontId="6" fillId="0" borderId="25" xfId="0" applyFont="1" applyBorder="1" applyAlignment="1" applyProtection="1">
      <alignment vertical="center" wrapText="1"/>
      <protection locked="0"/>
    </xf>
    <xf numFmtId="0" fontId="6" fillId="0" borderId="25" xfId="0" applyFont="1" applyBorder="1" applyAlignment="1" applyProtection="1">
      <alignment horizontal="center" vertical="center"/>
      <protection locked="0"/>
    </xf>
    <xf numFmtId="1" fontId="6" fillId="2" borderId="25" xfId="0" applyNumberFormat="1" applyFont="1" applyFill="1" applyBorder="1" applyProtection="1">
      <protection locked="0"/>
    </xf>
    <xf numFmtId="2" fontId="6" fillId="3" borderId="25" xfId="0" applyNumberFormat="1" applyFont="1" applyFill="1" applyBorder="1" applyAlignment="1" applyProtection="1">
      <alignment horizontal="center"/>
      <protection locked="0"/>
    </xf>
    <xf numFmtId="0" fontId="0" fillId="0" borderId="25" xfId="0" applyBorder="1" applyProtection="1">
      <protection locked="0"/>
    </xf>
    <xf numFmtId="0" fontId="5" fillId="3" borderId="25" xfId="0" applyFont="1" applyFill="1" applyBorder="1" applyAlignment="1">
      <alignment horizontal="center" vertical="center"/>
    </xf>
    <xf numFmtId="0" fontId="6" fillId="3" borderId="25" xfId="0" applyFont="1" applyFill="1" applyBorder="1"/>
    <xf numFmtId="2" fontId="6" fillId="3" borderId="25" xfId="1" applyNumberFormat="1" applyFont="1" applyFill="1" applyBorder="1"/>
    <xf numFmtId="0" fontId="0" fillId="4" borderId="25" xfId="0" applyFill="1" applyBorder="1"/>
    <xf numFmtId="44" fontId="6" fillId="5" borderId="25" xfId="1" applyFont="1" applyFill="1" applyBorder="1"/>
    <xf numFmtId="0" fontId="8" fillId="0" borderId="25" xfId="0" applyFont="1" applyBorder="1" applyAlignment="1">
      <alignment wrapText="1"/>
    </xf>
    <xf numFmtId="0" fontId="0" fillId="0" borderId="25" xfId="0" applyBorder="1" applyAlignment="1">
      <alignment wrapText="1"/>
    </xf>
    <xf numFmtId="0" fontId="0" fillId="0" borderId="25" xfId="0" applyBorder="1"/>
    <xf numFmtId="0" fontId="2" fillId="4" borderId="25" xfId="0" applyFont="1" applyFill="1" applyBorder="1"/>
    <xf numFmtId="0" fontId="2" fillId="5" borderId="25" xfId="0" applyFont="1" applyFill="1" applyBorder="1"/>
    <xf numFmtId="44" fontId="0" fillId="5" borderId="25" xfId="1" applyFont="1" applyFill="1" applyBorder="1"/>
    <xf numFmtId="6" fontId="0" fillId="5" borderId="25" xfId="1" applyNumberFormat="1" applyFont="1" applyFill="1" applyBorder="1"/>
    <xf numFmtId="0" fontId="6" fillId="3" borderId="25" xfId="0" applyFont="1" applyFill="1" applyBorder="1" applyAlignment="1">
      <alignment horizontal="center"/>
    </xf>
    <xf numFmtId="0" fontId="8" fillId="0" borderId="25" xfId="0" applyFont="1" applyBorder="1"/>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2" fillId="0" borderId="0" xfId="0" applyFont="1"/>
    <xf numFmtId="0" fontId="0" fillId="2" borderId="19"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0" borderId="0" xfId="0" applyAlignment="1" applyProtection="1">
      <alignment wrapText="1"/>
      <protection locked="0"/>
    </xf>
    <xf numFmtId="0" fontId="0" fillId="2" borderId="18" xfId="0" applyFill="1" applyBorder="1" applyAlignment="1" applyProtection="1">
      <alignment horizontal="left" vertical="top" wrapText="1"/>
      <protection locked="0"/>
    </xf>
    <xf numFmtId="0" fontId="6" fillId="0" borderId="13" xfId="0" applyFont="1" applyBorder="1" applyAlignment="1" applyProtection="1">
      <alignment wrapText="1"/>
      <protection locked="0"/>
    </xf>
    <xf numFmtId="0" fontId="6" fillId="0" borderId="25" xfId="0" applyFont="1" applyBorder="1" applyAlignment="1" applyProtection="1">
      <alignment wrapText="1"/>
      <protection locked="0"/>
    </xf>
    <xf numFmtId="1" fontId="6" fillId="3" borderId="10" xfId="0" applyNumberFormat="1" applyFont="1" applyFill="1" applyBorder="1" applyProtection="1">
      <protection locked="0"/>
    </xf>
    <xf numFmtId="2" fontId="6" fillId="3" borderId="10" xfId="0" applyNumberFormat="1" applyFont="1" applyFill="1" applyBorder="1" applyAlignment="1">
      <alignment horizontal="center"/>
    </xf>
    <xf numFmtId="0" fontId="6" fillId="3" borderId="10" xfId="0" applyFont="1" applyFill="1" applyBorder="1" applyProtection="1">
      <protection locked="0"/>
    </xf>
    <xf numFmtId="0" fontId="0" fillId="10" borderId="10" xfId="0" applyFill="1" applyBorder="1" applyProtection="1">
      <protection locked="0"/>
    </xf>
    <xf numFmtId="44" fontId="6" fillId="5" borderId="10" xfId="1" applyFont="1" applyFill="1" applyBorder="1" applyProtection="1"/>
    <xf numFmtId="0" fontId="6" fillId="0" borderId="32" xfId="0" applyFont="1" applyBorder="1" applyAlignment="1" applyProtection="1">
      <alignment wrapText="1"/>
      <protection locked="0"/>
    </xf>
    <xf numFmtId="0" fontId="15" fillId="0" borderId="0" xfId="0" applyFont="1" applyAlignment="1">
      <alignment wrapText="1"/>
    </xf>
    <xf numFmtId="0" fontId="4" fillId="0" borderId="25" xfId="0" applyFont="1" applyBorder="1" applyAlignment="1" applyProtection="1">
      <alignment horizontal="left" wrapText="1"/>
      <protection locked="0"/>
    </xf>
    <xf numFmtId="0" fontId="16" fillId="12" borderId="25" xfId="0" applyFont="1" applyFill="1" applyBorder="1" applyAlignment="1" applyProtection="1">
      <alignment horizontal="left" vertical="top" wrapText="1"/>
      <protection locked="0"/>
    </xf>
    <xf numFmtId="0" fontId="6" fillId="13" borderId="25" xfId="0" applyFont="1" applyFill="1" applyBorder="1" applyAlignment="1" applyProtection="1">
      <alignment wrapText="1"/>
      <protection locked="0"/>
    </xf>
    <xf numFmtId="0" fontId="0" fillId="0" borderId="0" xfId="0" applyAlignment="1" applyProtection="1">
      <alignment vertical="top" wrapText="1"/>
      <protection locked="0"/>
    </xf>
    <xf numFmtId="0" fontId="7" fillId="0" borderId="0" xfId="0" applyFont="1" applyAlignment="1" applyProtection="1">
      <alignment wrapText="1"/>
      <protection locked="0"/>
    </xf>
    <xf numFmtId="0" fontId="8" fillId="0" borderId="0" xfId="0" applyFont="1" applyAlignment="1" applyProtection="1">
      <alignment wrapText="1"/>
      <protection locked="0"/>
    </xf>
    <xf numFmtId="8" fontId="6" fillId="5" borderId="25" xfId="1" applyNumberFormat="1" applyFont="1" applyFill="1" applyBorder="1" applyProtection="1"/>
    <xf numFmtId="0" fontId="6" fillId="0" borderId="0" xfId="0" applyFont="1" applyAlignment="1" applyProtection="1">
      <alignment wrapText="1"/>
      <protection locked="0"/>
    </xf>
    <xf numFmtId="0" fontId="17" fillId="0" borderId="0" xfId="0" applyFont="1" applyAlignment="1" applyProtection="1">
      <alignment horizontal="left" wrapText="1"/>
      <protection locked="0"/>
    </xf>
    <xf numFmtId="0" fontId="6" fillId="0" borderId="25" xfId="0" applyFont="1" applyBorder="1" applyAlignment="1" applyProtection="1">
      <alignment horizontal="center" vertical="center" wrapText="1"/>
      <protection locked="0"/>
    </xf>
    <xf numFmtId="0" fontId="16" fillId="12" borderId="25" xfId="0" applyFont="1" applyFill="1" applyBorder="1" applyAlignment="1" applyProtection="1">
      <alignment horizontal="left" vertical="top"/>
      <protection locked="0"/>
    </xf>
    <xf numFmtId="0" fontId="6" fillId="14" borderId="13" xfId="0" applyFont="1" applyFill="1" applyBorder="1" applyAlignment="1" applyProtection="1">
      <alignment wrapText="1"/>
      <protection locked="0"/>
    </xf>
    <xf numFmtId="0" fontId="0" fillId="0" borderId="0" xfId="0" applyAlignment="1">
      <alignment wrapText="1"/>
    </xf>
    <xf numFmtId="0" fontId="6" fillId="14" borderId="0" xfId="0" applyFont="1" applyFill="1" applyAlignment="1" applyProtection="1">
      <alignment wrapText="1"/>
      <protection locked="0"/>
    </xf>
    <xf numFmtId="0" fontId="0" fillId="2" borderId="34"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33"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1" fontId="6" fillId="3" borderId="12" xfId="0" applyNumberFormat="1" applyFont="1" applyFill="1" applyBorder="1" applyProtection="1">
      <protection locked="0"/>
    </xf>
    <xf numFmtId="2" fontId="6" fillId="3" borderId="12" xfId="0" applyNumberFormat="1" applyFont="1" applyFill="1" applyBorder="1" applyAlignment="1">
      <alignment horizontal="center"/>
    </xf>
    <xf numFmtId="0" fontId="6" fillId="3" borderId="12" xfId="0" applyFont="1" applyFill="1" applyBorder="1" applyProtection="1">
      <protection locked="0"/>
    </xf>
    <xf numFmtId="0" fontId="0" fillId="10" borderId="12" xfId="0" applyFill="1" applyBorder="1" applyProtection="1">
      <protection locked="0"/>
    </xf>
    <xf numFmtId="44" fontId="6" fillId="5" borderId="12" xfId="1" applyFont="1" applyFill="1" applyBorder="1" applyProtection="1"/>
    <xf numFmtId="0" fontId="6" fillId="0" borderId="22" xfId="0" applyFont="1" applyBorder="1" applyAlignment="1" applyProtection="1">
      <alignment wrapText="1"/>
      <protection locked="0"/>
    </xf>
    <xf numFmtId="0" fontId="0" fillId="14" borderId="0" xfId="0" applyFill="1" applyAlignment="1" applyProtection="1">
      <alignment horizontal="left" vertical="top"/>
      <protection locked="0"/>
    </xf>
    <xf numFmtId="1" fontId="6" fillId="14" borderId="0" xfId="0" applyNumberFormat="1" applyFont="1" applyFill="1" applyProtection="1">
      <protection locked="0"/>
    </xf>
    <xf numFmtId="2" fontId="6" fillId="14" borderId="0" xfId="0" applyNumberFormat="1" applyFont="1" applyFill="1" applyAlignment="1">
      <alignment horizontal="center"/>
    </xf>
    <xf numFmtId="0" fontId="6" fillId="14" borderId="0" xfId="0" applyFont="1" applyFill="1" applyProtection="1">
      <protection locked="0"/>
    </xf>
    <xf numFmtId="0" fontId="0" fillId="14" borderId="0" xfId="0" applyFill="1" applyProtection="1">
      <protection locked="0"/>
    </xf>
    <xf numFmtId="44" fontId="6" fillId="14" borderId="0" xfId="1" applyFont="1" applyFill="1" applyBorder="1" applyProtection="1"/>
    <xf numFmtId="1" fontId="6" fillId="10" borderId="25" xfId="0" applyNumberFormat="1" applyFont="1" applyFill="1" applyBorder="1" applyProtection="1">
      <protection locked="0"/>
    </xf>
    <xf numFmtId="2" fontId="6" fillId="10" borderId="25" xfId="0" applyNumberFormat="1" applyFont="1" applyFill="1" applyBorder="1" applyAlignment="1">
      <alignment horizontal="center"/>
    </xf>
    <xf numFmtId="2" fontId="6" fillId="10" borderId="25" xfId="1" applyNumberFormat="1" applyFont="1" applyFill="1" applyBorder="1" applyProtection="1">
      <protection locked="0"/>
    </xf>
    <xf numFmtId="0" fontId="6" fillId="10" borderId="25" xfId="0" applyFont="1" applyFill="1" applyBorder="1" applyProtection="1">
      <protection locked="0"/>
    </xf>
    <xf numFmtId="44" fontId="6" fillId="10" borderId="25" xfId="1" applyFont="1" applyFill="1" applyBorder="1" applyProtection="1"/>
    <xf numFmtId="0" fontId="3" fillId="8" borderId="1"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protection locked="0"/>
    </xf>
    <xf numFmtId="0" fontId="3" fillId="8" borderId="3" xfId="0" applyFont="1" applyFill="1" applyBorder="1" applyAlignment="1" applyProtection="1">
      <alignment horizontal="center" vertical="center"/>
      <protection locked="0"/>
    </xf>
    <xf numFmtId="0" fontId="3" fillId="8" borderId="0" xfId="0" applyFont="1" applyFill="1" applyAlignment="1" applyProtection="1">
      <alignment horizontal="center" vertical="center"/>
      <protection locked="0"/>
    </xf>
    <xf numFmtId="0" fontId="4" fillId="0" borderId="25" xfId="0" applyFont="1" applyBorder="1" applyAlignment="1" applyProtection="1">
      <alignment horizontal="left"/>
      <protection locked="0"/>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5" xfId="0" applyFont="1" applyFill="1" applyBorder="1" applyAlignment="1">
      <alignment horizontal="center"/>
    </xf>
    <xf numFmtId="0" fontId="5" fillId="3" borderId="25" xfId="0" applyFont="1" applyFill="1" applyBorder="1" applyAlignment="1">
      <alignment horizontal="center" vertical="center" wrapText="1"/>
    </xf>
    <xf numFmtId="0" fontId="2" fillId="4" borderId="10" xfId="0" applyFont="1" applyFill="1" applyBorder="1" applyAlignment="1">
      <alignment horizontal="center"/>
    </xf>
    <xf numFmtId="0" fontId="2" fillId="4" borderId="12" xfId="0" applyFont="1" applyFill="1" applyBorder="1" applyAlignment="1">
      <alignment horizontal="center"/>
    </xf>
    <xf numFmtId="0" fontId="5" fillId="5" borderId="25" xfId="0" applyFont="1" applyFill="1" applyBorder="1" applyAlignment="1">
      <alignment horizontal="center" vertical="center" wrapText="1"/>
    </xf>
    <xf numFmtId="0" fontId="2" fillId="3" borderId="13" xfId="0" applyFont="1" applyFill="1" applyBorder="1" applyAlignment="1">
      <alignment horizontal="center"/>
    </xf>
    <xf numFmtId="0" fontId="2" fillId="3" borderId="18" xfId="0" applyFont="1" applyFill="1" applyBorder="1" applyAlignment="1">
      <alignment horizontal="center"/>
    </xf>
    <xf numFmtId="0" fontId="2" fillId="3" borderId="19" xfId="0" applyFont="1" applyFill="1"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3" fillId="8" borderId="1"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0" xfId="0" applyFont="1" applyFill="1" applyAlignment="1">
      <alignment horizontal="center" vertical="center"/>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20" xfId="0" applyFont="1" applyBorder="1" applyAlignment="1">
      <alignment horizontal="left"/>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5" xfId="0" applyFont="1" applyFill="1" applyBorder="1" applyAlignment="1">
      <alignment horizontal="center" wrapText="1"/>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0" fillId="9" borderId="10" xfId="0" applyFill="1" applyBorder="1" applyAlignment="1">
      <alignment horizontal="center"/>
    </xf>
    <xf numFmtId="0" fontId="0" fillId="9" borderId="12" xfId="0" applyFill="1" applyBorder="1" applyAlignment="1">
      <alignment horizontal="center"/>
    </xf>
    <xf numFmtId="2" fontId="6" fillId="3" borderId="25" xfId="0" applyNumberFormat="1" applyFont="1" applyFill="1" applyBorder="1" applyAlignment="1" applyProtection="1">
      <alignment horizontal="center"/>
    </xf>
    <xf numFmtId="0" fontId="5" fillId="11" borderId="22" xfId="0" applyFont="1" applyFill="1" applyBorder="1" applyAlignment="1">
      <alignment horizontal="center" vertical="center" wrapText="1"/>
    </xf>
    <xf numFmtId="0" fontId="5" fillId="0" borderId="22" xfId="0" applyFont="1" applyBorder="1" applyAlignment="1" applyProtection="1">
      <alignment horizontal="center" vertical="top" wrapText="1"/>
      <protection locked="0"/>
    </xf>
    <xf numFmtId="0" fontId="0" fillId="10" borderId="19" xfId="0" applyFill="1" applyBorder="1" applyAlignment="1" applyProtection="1">
      <alignment horizontal="left" vertical="top" wrapText="1"/>
      <protection locked="0"/>
    </xf>
    <xf numFmtId="0" fontId="0" fillId="10" borderId="25" xfId="0" applyFill="1" applyBorder="1" applyAlignment="1" applyProtection="1">
      <alignment horizontal="left" vertical="top"/>
      <protection locked="0"/>
    </xf>
    <xf numFmtId="0" fontId="6" fillId="10" borderId="13" xfId="0" applyFont="1" applyFill="1" applyBorder="1" applyAlignment="1" applyProtection="1">
      <alignment wrapText="1"/>
      <protection locked="0"/>
    </xf>
  </cellXfs>
  <cellStyles count="2">
    <cellStyle name="Currency" xfId="1" builtinId="4"/>
    <cellStyle name="Normal" xfId="0" builtinId="0"/>
  </cellStyles>
  <dxfs count="147">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strike val="0"/>
        <outline val="0"/>
        <shadow val="0"/>
        <u val="none"/>
        <vertAlign val="baseline"/>
        <color auto="1"/>
        <name val="Calibri"/>
        <family val="2"/>
        <scheme val="minor"/>
      </font>
      <alignment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color auto="1"/>
        <name val="Calibri"/>
        <family val="2"/>
        <scheme val="minor"/>
      </font>
      <alignment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bottom style="thin">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outline val="0"/>
        <shadow val="0"/>
        <u val="none"/>
        <vertAlign val="baseline"/>
        <sz val="11"/>
        <color auto="1"/>
        <name val="Calibri"/>
        <family val="2"/>
        <scheme val="minor"/>
      </font>
      <alignment vertical="center" textRotation="0" indent="0" justifyLastLine="0" shrinkToFit="0" readingOrder="0"/>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border outline="0">
        <bottom style="thin">
          <color indexed="64"/>
        </bottom>
      </border>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outline val="0"/>
        <shadow val="0"/>
        <u val="none"/>
        <vertAlign val="baseline"/>
        <sz val="11"/>
        <color auto="1"/>
        <name val="Calibri"/>
        <family val="2"/>
        <scheme val="minor"/>
      </font>
      <alignment vertical="center" textRotation="0" indent="0" justifyLastLine="0" shrinkToFit="0" readingOrder="0"/>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border outline="0">
        <bottom style="thin">
          <color indexed="64"/>
        </bottom>
      </border>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outline val="0"/>
        <shadow val="0"/>
        <u val="none"/>
        <vertAlign val="baseline"/>
        <sz val="11"/>
        <color auto="1"/>
        <name val="Calibri"/>
        <family val="2"/>
        <scheme val="minor"/>
      </font>
      <alignment vertical="center" textRotation="0" indent="0" justifyLastLine="0" shrinkToFit="0" readingOrder="0"/>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border outline="0">
        <bottom style="thin">
          <color indexed="64"/>
        </bottom>
      </border>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outline val="0"/>
        <shadow val="0"/>
        <u val="none"/>
        <vertAlign val="baseline"/>
        <sz val="11"/>
        <color auto="1"/>
        <name val="Calibri"/>
        <family val="2"/>
        <scheme val="minor"/>
      </font>
      <alignment vertical="center" textRotation="0" indent="0" justifyLastLine="0" shrinkToFit="0" readingOrder="0"/>
    </dxf>
    <dxf>
      <font>
        <b/>
        <i val="0"/>
        <strike val="0"/>
        <condense val="0"/>
        <extend val="0"/>
        <outline val="0"/>
        <shadow val="0"/>
        <u val="none"/>
        <vertAlign val="baseline"/>
        <sz val="11"/>
        <color theme="1"/>
        <name val="Calibri"/>
        <scheme val="minor"/>
      </font>
    </dxf>
    <dxf>
      <numFmt numFmtId="34" formatCode="_-&quot;£&quot;* #,##0.00_-;\-&quot;£&quot;* #,##0.00_-;_-&quot;£&quot;* &quot;-&quot;??_-;_-@_-"/>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5</xdr:row>
          <xdr:rowOff>114300</xdr:rowOff>
        </xdr:from>
        <xdr:to>
          <xdr:col>0</xdr:col>
          <xdr:colOff>1962150</xdr:colOff>
          <xdr:row>5</xdr:row>
          <xdr:rowOff>409575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6350</xdr:rowOff>
    </xdr:from>
    <xdr:ext cx="13773150" cy="649605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6350"/>
          <a:ext cx="13773150" cy="64960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fontAlgn="base"/>
          <a:r>
            <a:rPr lang="en-GB" sz="1100" b="0" i="0" u="sng">
              <a:solidFill>
                <a:schemeClr val="tx1"/>
              </a:solidFill>
              <a:effectLst/>
              <a:latin typeface="Arial" panose="020B0604020202020204" pitchFamily="34" charset="0"/>
              <a:ea typeface="+mn-ea"/>
              <a:cs typeface="Arial" panose="020B0604020202020204" pitchFamily="34" charset="0"/>
            </a:rPr>
            <a:t>Provision Map Guidance – Individual Provision Maps</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A costed provision map intends to support the graduated approach by recording the special educational provision. </a:t>
          </a:r>
        </a:p>
        <a:p>
          <a:pPr rtl="0" fontAlgn="base"/>
          <a:endParaRPr lang="en-GB" sz="1100" b="0" i="0">
            <a:solidFill>
              <a:schemeClr val="tx1"/>
            </a:solidFill>
            <a:effectLst/>
            <a:latin typeface="Arial" panose="020B0604020202020204" pitchFamily="34" charset="0"/>
            <a:ea typeface="+mn-ea"/>
            <a:cs typeface="Arial" panose="020B0604020202020204" pitchFamily="34" charset="0"/>
          </a:endParaRPr>
        </a:p>
        <a:p>
          <a:pPr rtl="0" fontAlgn="base"/>
          <a:r>
            <a:rPr lang="en-GB" sz="1100" b="0" i="0">
              <a:solidFill>
                <a:schemeClr val="tx1"/>
              </a:solidFill>
              <a:effectLst/>
              <a:latin typeface="Arial" panose="020B0604020202020204" pitchFamily="34" charset="0"/>
              <a:ea typeface="+mn-ea"/>
              <a:cs typeface="Arial" panose="020B0604020202020204" pitchFamily="34" charset="0"/>
            </a:rPr>
            <a:t>DO:</a:t>
          </a:r>
        </a:p>
        <a:p>
          <a:pPr rtl="0" fontAlgn="base"/>
          <a:endParaRPr lang="en-GB" sz="1100" b="0" i="0">
            <a:solidFill>
              <a:schemeClr val="tx1"/>
            </a:solidFill>
            <a:effectLst/>
            <a:latin typeface="Arial" panose="020B0604020202020204" pitchFamily="34" charset="0"/>
            <a:ea typeface="+mn-ea"/>
            <a:cs typeface="Arial" panose="020B0604020202020204" pitchFamily="34" charset="0"/>
          </a:endParaRP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Start at the very beginning - consider any</a:t>
          </a:r>
          <a:r>
            <a:rPr lang="en-GB" sz="1100" b="0" i="0" baseline="0">
              <a:solidFill>
                <a:schemeClr val="tx1"/>
              </a:solidFill>
              <a:effectLst/>
              <a:latin typeface="Arial" panose="020B0604020202020204" pitchFamily="34" charset="0"/>
              <a:ea typeface="+mn-ea"/>
              <a:cs typeface="Arial" panose="020B0604020202020204" pitchFamily="34" charset="0"/>
            </a:rPr>
            <a:t> personalised provision in place for the child/young person as soon as they come onto site, e.g. Morning meet and greet (it may help to break down the child/young person's time in school and the level of support/provision at each point throughout the day).</a:t>
          </a:r>
          <a:endParaRPr lang="en-GB" sz="1100" b="0" i="0">
            <a:solidFill>
              <a:schemeClr val="tx1"/>
            </a:solidFill>
            <a:effectLst/>
            <a:latin typeface="Arial" panose="020B0604020202020204" pitchFamily="34" charset="0"/>
            <a:ea typeface="+mn-ea"/>
            <a:cs typeface="Arial" panose="020B0604020202020204" pitchFamily="34" charset="0"/>
          </a:endParaRP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Include any provision which is ‘additional to’ and ‘different from’ what is available for all pupils as part of the universal offer.  </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Be explicit about the</a:t>
          </a:r>
          <a:r>
            <a:rPr lang="en-GB" sz="1100" b="0" i="0" baseline="0">
              <a:solidFill>
                <a:schemeClr val="tx1"/>
              </a:solidFill>
              <a:effectLst/>
              <a:latin typeface="Arial" panose="020B0604020202020204" pitchFamily="34" charset="0"/>
              <a:ea typeface="+mn-ea"/>
              <a:cs typeface="Arial" panose="020B0604020202020204" pitchFamily="34" charset="0"/>
            </a:rPr>
            <a:t> type of support being delivered and the skill that it might be targeting and note it in the comments section, this is particularly important where '1:1 support' or 'Adult support' is identified as the provision - stipulate what the adult is supporting with e.g. direct instruction/modelling of the task, support with emotional regulation etc.</a:t>
          </a:r>
          <a:endParaRPr lang="en-GB" sz="1100" b="0" i="0">
            <a:solidFill>
              <a:schemeClr val="tx1"/>
            </a:solidFill>
            <a:effectLst/>
            <a:latin typeface="Arial" panose="020B0604020202020204" pitchFamily="34" charset="0"/>
            <a:ea typeface="+mn-ea"/>
            <a:cs typeface="Arial" panose="020B0604020202020204" pitchFamily="34" charset="0"/>
          </a:endParaRP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Ensure provision reflects</a:t>
          </a:r>
          <a:r>
            <a:rPr lang="en-GB" sz="1100" b="0" i="0" baseline="0">
              <a:solidFill>
                <a:schemeClr val="tx1"/>
              </a:solidFill>
              <a:effectLst/>
              <a:latin typeface="Arial" panose="020B0604020202020204" pitchFamily="34" charset="0"/>
              <a:ea typeface="+mn-ea"/>
              <a:cs typeface="Arial" panose="020B0604020202020204" pitchFamily="34" charset="0"/>
            </a:rPr>
            <a:t> the advice given in reports from other professionals such as EPs, advisory teachers, SALT etc. and reference this in the 'comments' column, e.g. 'Cool Kids as recommended by Outreach'.</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baseline="0">
              <a:solidFill>
                <a:schemeClr val="tx1"/>
              </a:solidFill>
              <a:effectLst/>
              <a:latin typeface="Arial" panose="020B0604020202020204" pitchFamily="34" charset="0"/>
              <a:ea typeface="+mn-ea"/>
              <a:cs typeface="Arial" panose="020B0604020202020204" pitchFamily="34" charset="0"/>
            </a:rPr>
            <a:t>Include targeted support </a:t>
          </a:r>
          <a:r>
            <a:rPr lang="en-GB" sz="1100" b="0" i="0">
              <a:solidFill>
                <a:schemeClr val="tx1"/>
              </a:solidFill>
              <a:effectLst/>
              <a:latin typeface="Arial" panose="020B0604020202020204" pitchFamily="34" charset="0"/>
              <a:ea typeface="+mn-ea"/>
              <a:cs typeface="Arial" panose="020B0604020202020204" pitchFamily="34" charset="0"/>
            </a:rPr>
            <a:t>(interventions), in-class support and support during unstructured times within the usual school day (it does not include extra-curricular activities)</a:t>
          </a:r>
          <a:r>
            <a:rPr lang="en-GB" sz="1100" b="0" i="0" baseline="0">
              <a:solidFill>
                <a:schemeClr val="tx1"/>
              </a:solidFill>
              <a:effectLst/>
              <a:latin typeface="Arial" panose="020B0604020202020204" pitchFamily="34" charset="0"/>
              <a:ea typeface="+mn-ea"/>
              <a:cs typeface="Arial" panose="020B0604020202020204" pitchFamily="34" charset="0"/>
            </a:rPr>
            <a:t> </a:t>
          </a:r>
          <a:r>
            <a:rPr lang="en-GB" sz="1100" b="0" i="0">
              <a:solidFill>
                <a:schemeClr val="tx1"/>
              </a:solidFill>
              <a:effectLst/>
              <a:latin typeface="Arial" panose="020B0604020202020204" pitchFamily="34" charset="0"/>
              <a:ea typeface="+mn-ea"/>
              <a:cs typeface="Arial" panose="020B0604020202020204" pitchFamily="34" charset="0"/>
            </a:rPr>
            <a:t>to develop their knowledge, understanding and skills. E.g.</a:t>
          </a:r>
          <a:r>
            <a:rPr lang="en-GB" sz="1100" b="0" i="0" baseline="0">
              <a:solidFill>
                <a:schemeClr val="tx1"/>
              </a:solidFill>
              <a:effectLst/>
              <a:latin typeface="Arial" panose="020B0604020202020204" pitchFamily="34" charset="0"/>
              <a:ea typeface="+mn-ea"/>
              <a:cs typeface="Arial" panose="020B0604020202020204" pitchFamily="34" charset="0"/>
            </a:rPr>
            <a:t> </a:t>
          </a:r>
          <a:r>
            <a:rPr lang="en-GB" sz="1100" b="0" i="0">
              <a:solidFill>
                <a:schemeClr val="tx1"/>
              </a:solidFill>
              <a:effectLst/>
              <a:latin typeface="Arial" panose="020B0604020202020204" pitchFamily="34" charset="0"/>
              <a:ea typeface="+mn-ea"/>
              <a:cs typeface="Arial" panose="020B0604020202020204" pitchFamily="34" charset="0"/>
            </a:rPr>
            <a:t>A lunchtime club designed for pupils with social communication difficulties and who find unstructured times difficult. </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Inlcude involvment from</a:t>
          </a:r>
          <a:r>
            <a:rPr lang="en-GB" sz="1100" b="0" i="0" baseline="0">
              <a:solidFill>
                <a:schemeClr val="tx1"/>
              </a:solidFill>
              <a:effectLst/>
              <a:latin typeface="Arial" panose="020B0604020202020204" pitchFamily="34" charset="0"/>
              <a:ea typeface="+mn-ea"/>
              <a:cs typeface="Arial" panose="020B0604020202020204" pitchFamily="34" charset="0"/>
            </a:rPr>
            <a:t> </a:t>
          </a:r>
          <a:r>
            <a:rPr lang="en-GB" sz="1100" b="0" i="0">
              <a:solidFill>
                <a:schemeClr val="tx1"/>
              </a:solidFill>
              <a:effectLst/>
              <a:latin typeface="Arial" panose="020B0604020202020204" pitchFamily="34" charset="0"/>
              <a:ea typeface="+mn-ea"/>
              <a:cs typeface="Arial" panose="020B0604020202020204" pitchFamily="34" charset="0"/>
            </a:rPr>
            <a:t>external agencies such as speech and language therapy, educational psychology </a:t>
          </a:r>
          <a:r>
            <a:rPr lang="en-GB" sz="1100" b="1" i="0">
              <a:solidFill>
                <a:schemeClr val="tx1"/>
              </a:solidFill>
              <a:effectLst/>
              <a:latin typeface="Arial" panose="020B0604020202020204" pitchFamily="34" charset="0"/>
              <a:ea typeface="+mn-ea"/>
              <a:cs typeface="Arial" panose="020B0604020202020204" pitchFamily="34" charset="0"/>
            </a:rPr>
            <a:t>if</a:t>
          </a:r>
          <a:r>
            <a:rPr lang="en-GB" sz="1100" b="0" i="0">
              <a:solidFill>
                <a:schemeClr val="tx1"/>
              </a:solidFill>
              <a:effectLst/>
              <a:latin typeface="Arial" panose="020B0604020202020204" pitchFamily="34" charset="0"/>
              <a:ea typeface="+mn-ea"/>
              <a:cs typeface="Arial" panose="020B0604020202020204" pitchFamily="34" charset="0"/>
            </a:rPr>
            <a:t> they are providing a specific direct, therapeutic intervention or training for a complex individual identified need.</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Regularly review the costed provision map to ensure it is updated as things change and interventions start and stop</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Include in the 'comments' column the impact of the provision e.g. </a:t>
          </a:r>
          <a:r>
            <a:rPr lang="en-GB" sz="1100">
              <a:solidFill>
                <a:schemeClr val="tx1"/>
              </a:solidFill>
              <a:effectLst/>
              <a:latin typeface="Arial" panose="020B0604020202020204" pitchFamily="34" charset="0"/>
              <a:ea typeface="+mn-ea"/>
              <a:cs typeface="Arial" panose="020B0604020202020204" pitchFamily="34" charset="0"/>
            </a:rPr>
            <a:t>e.g. '</a:t>
          </a:r>
          <a:r>
            <a:rPr lang="en-GB" sz="1100" i="1">
              <a:solidFill>
                <a:schemeClr val="tx1"/>
              </a:solidFill>
              <a:effectLst/>
              <a:latin typeface="Arial" panose="020B0604020202020204" pitchFamily="34" charset="0"/>
              <a:ea typeface="+mn-ea"/>
              <a:cs typeface="Arial" panose="020B0604020202020204" pitchFamily="34" charset="0"/>
            </a:rPr>
            <a:t>This enables X to transition successfully from home to school with minimal distress' </a:t>
          </a:r>
          <a:r>
            <a:rPr lang="en-GB" sz="1100">
              <a:solidFill>
                <a:schemeClr val="tx1"/>
              </a:solidFill>
              <a:effectLst/>
              <a:latin typeface="Arial" panose="020B0604020202020204" pitchFamily="34" charset="0"/>
              <a:ea typeface="+mn-ea"/>
              <a:cs typeface="Arial" panose="020B0604020202020204" pitchFamily="34" charset="0"/>
            </a:rPr>
            <a:t>or,</a:t>
          </a:r>
          <a:r>
            <a:rPr lang="en-GB" sz="1100" baseline="0">
              <a:solidFill>
                <a:schemeClr val="tx1"/>
              </a:solidFill>
              <a:effectLst/>
              <a:latin typeface="Arial" panose="020B0604020202020204" pitchFamily="34" charset="0"/>
              <a:ea typeface="+mn-ea"/>
              <a:cs typeface="Arial" panose="020B0604020202020204" pitchFamily="34" charset="0"/>
            </a:rPr>
            <a:t> '</a:t>
          </a:r>
          <a:r>
            <a:rPr lang="en-GB" sz="1100" i="1">
              <a:solidFill>
                <a:schemeClr val="tx1"/>
              </a:solidFill>
              <a:effectLst/>
              <a:latin typeface="Arial" panose="020B0604020202020204" pitchFamily="34" charset="0"/>
              <a:ea typeface="+mn-ea"/>
              <a:cs typeface="Arial" panose="020B0604020202020204" pitchFamily="34" charset="0"/>
            </a:rPr>
            <a:t>Despite this support, X struggles to remain regulated and can get distressed leading to physical outbursts that require additional adult support to ensure the safety of X and those around them</a:t>
          </a:r>
          <a:r>
            <a:rPr lang="en-GB" sz="1100">
              <a:solidFill>
                <a:schemeClr val="tx1"/>
              </a:solidFill>
              <a:effectLst/>
              <a:latin typeface="Arial" panose="020B0604020202020204" pitchFamily="34" charset="0"/>
              <a:ea typeface="+mn-ea"/>
              <a:cs typeface="Arial" panose="020B0604020202020204" pitchFamily="34" charset="0"/>
            </a:rPr>
            <a:t>.'</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tx1"/>
              </a:solidFill>
              <a:effectLst/>
              <a:latin typeface="Arial" panose="020B0604020202020204" pitchFamily="34" charset="0"/>
              <a:ea typeface="+mn-ea"/>
              <a:cs typeface="Arial" panose="020B0604020202020204" pitchFamily="34" charset="0"/>
            </a:rPr>
            <a:t>Use a costed provision map to evidence the specialist provision put in place over the last 12 months for a CYP where a referral to the Inclusion Support</a:t>
          </a:r>
          <a:r>
            <a:rPr lang="en-GB" sz="1100" baseline="0">
              <a:solidFill>
                <a:schemeClr val="tx1"/>
              </a:solidFill>
              <a:effectLst/>
              <a:latin typeface="Arial" panose="020B0604020202020204" pitchFamily="34" charset="0"/>
              <a:ea typeface="+mn-ea"/>
              <a:cs typeface="Arial" panose="020B0604020202020204" pitchFamily="34" charset="0"/>
            </a:rPr>
            <a:t> and Alternative Provision Panel (</a:t>
          </a:r>
          <a:r>
            <a:rPr lang="en-GB" sz="1100">
              <a:solidFill>
                <a:schemeClr val="tx1"/>
              </a:solidFill>
              <a:effectLst/>
              <a:latin typeface="Arial" panose="020B0604020202020204" pitchFamily="34" charset="0"/>
              <a:ea typeface="+mn-ea"/>
              <a:cs typeface="Arial" panose="020B0604020202020204" pitchFamily="34" charset="0"/>
            </a:rPr>
            <a:t>ISAPP) or a request for statutory assessment is being considered</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tx1"/>
              </a:solidFill>
              <a:effectLst/>
              <a:latin typeface="Arial" panose="020B0604020202020204" pitchFamily="34" charset="0"/>
              <a:ea typeface="+mn-ea"/>
              <a:cs typeface="Arial" panose="020B0604020202020204" pitchFamily="34" charset="0"/>
            </a:rPr>
            <a:t>Contact the SEND and Inclusion</a:t>
          </a:r>
          <a:r>
            <a:rPr lang="en-GB" sz="1100" baseline="0">
              <a:solidFill>
                <a:schemeClr val="tx1"/>
              </a:solidFill>
              <a:effectLst/>
              <a:latin typeface="Arial" panose="020B0604020202020204" pitchFamily="34" charset="0"/>
              <a:ea typeface="+mn-ea"/>
              <a:cs typeface="Arial" panose="020B0604020202020204" pitchFamily="34" charset="0"/>
            </a:rPr>
            <a:t> Support Officers if you are having difficulties with a costed provision map </a:t>
          </a:r>
          <a:r>
            <a:rPr lang="en-GB" sz="1100" b="1" baseline="0">
              <a:solidFill>
                <a:schemeClr val="tx1"/>
              </a:solidFill>
              <a:effectLst/>
              <a:latin typeface="Arial" panose="020B0604020202020204" pitchFamily="34" charset="0"/>
              <a:ea typeface="+mn-ea"/>
              <a:cs typeface="Arial" panose="020B0604020202020204" pitchFamily="34" charset="0"/>
            </a:rPr>
            <a:t>sendinclusionofficers@wolverhampton.gov.uk</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endParaRPr lang="en-GB" sz="1100" b="1" i="0">
            <a:solidFill>
              <a:schemeClr val="tx1"/>
            </a:solidFill>
            <a:effectLst/>
            <a:latin typeface="Arial" panose="020B0604020202020204" pitchFamily="34" charset="0"/>
            <a:ea typeface="+mn-ea"/>
            <a:cs typeface="Arial" panose="020B0604020202020204" pitchFamily="34" charset="0"/>
          </a:endParaRPr>
        </a:p>
        <a:p>
          <a:pPr rtl="0" fontAlgn="base"/>
          <a:r>
            <a:rPr lang="en-GB" sz="1100" b="0" i="0">
              <a:solidFill>
                <a:schemeClr val="tx1"/>
              </a:solidFill>
              <a:effectLst/>
              <a:latin typeface="Arial" panose="020B0604020202020204" pitchFamily="34" charset="0"/>
              <a:ea typeface="+mn-ea"/>
              <a:cs typeface="Arial" panose="020B0604020202020204" pitchFamily="34" charset="0"/>
            </a:rPr>
            <a:t>DON'T:</a:t>
          </a:r>
        </a:p>
        <a:p>
          <a:pPr rtl="0" fontAlgn="base"/>
          <a:endParaRPr lang="en-GB" sz="1100" b="0" i="0">
            <a:solidFill>
              <a:schemeClr val="tx1"/>
            </a:solidFill>
            <a:effectLst/>
            <a:latin typeface="Arial" panose="020B0604020202020204" pitchFamily="34" charset="0"/>
            <a:ea typeface="+mn-ea"/>
            <a:cs typeface="Arial" panose="020B0604020202020204" pitchFamily="34" charset="0"/>
          </a:endParaRP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baseline="0">
              <a:solidFill>
                <a:schemeClr val="tx1"/>
              </a:solidFill>
              <a:effectLst/>
              <a:latin typeface="Arial" panose="020B0604020202020204" pitchFamily="34" charset="0"/>
              <a:ea typeface="+mn-ea"/>
              <a:cs typeface="Arial" panose="020B0604020202020204" pitchFamily="34" charset="0"/>
            </a:rPr>
            <a:t>Exceed the number of hours within the school day or the number of weeks within the school year (39 weeks) - this means that support delivered outside of school hours, such as during wrap-around clubs CANNOT be included</a:t>
          </a:r>
          <a:endParaRPr lang="en-GB" sz="1100" b="0" i="0">
            <a:solidFill>
              <a:schemeClr val="tx1"/>
            </a:solidFill>
            <a:effectLst/>
            <a:latin typeface="Arial" panose="020B0604020202020204" pitchFamily="34" charset="0"/>
            <a:ea typeface="+mn-ea"/>
            <a:cs typeface="Arial" panose="020B0604020202020204" pitchFamily="34" charset="0"/>
          </a:endParaRPr>
        </a:p>
        <a:p>
          <a:pPr marL="171450" indent="-171450" rtl="0" fontAlgn="base">
            <a:buFont typeface="Arial" panose="020B0604020202020204" pitchFamily="34" charset="0"/>
            <a:buChar char="•"/>
          </a:pPr>
          <a:r>
            <a:rPr lang="en-GB" sz="1100" b="0" i="0">
              <a:solidFill>
                <a:schemeClr val="tx1"/>
              </a:solidFill>
              <a:effectLst/>
              <a:latin typeface="Arial" panose="020B0604020202020204" pitchFamily="34" charset="0"/>
              <a:ea typeface="+mn-ea"/>
              <a:cs typeface="Arial" panose="020B0604020202020204" pitchFamily="34" charset="0"/>
            </a:rPr>
            <a:t>Include teacher time for carrying out usual duties such as planning and preparing resources - all teachers are teachers of pupils with special educational needs - adapting lessons</a:t>
          </a:r>
          <a:r>
            <a:rPr lang="en-GB" sz="1100" b="0" i="0" baseline="0">
              <a:solidFill>
                <a:schemeClr val="tx1"/>
              </a:solidFill>
              <a:effectLst/>
              <a:latin typeface="Arial" panose="020B0604020202020204" pitchFamily="34" charset="0"/>
              <a:ea typeface="+mn-ea"/>
              <a:cs typeface="Arial" panose="020B0604020202020204" pitchFamily="34" charset="0"/>
            </a:rPr>
            <a:t> is part of the Teachers' Standards (5)</a:t>
          </a:r>
        </a:p>
        <a:p>
          <a:pPr marL="171450" indent="-171450" rtl="0" fontAlgn="base">
            <a:buFont typeface="Arial" panose="020B0604020202020204" pitchFamily="34" charset="0"/>
            <a:buChar char="•"/>
          </a:pPr>
          <a:r>
            <a:rPr lang="en-GB" sz="1100" b="0" i="0" baseline="0">
              <a:solidFill>
                <a:schemeClr val="tx1"/>
              </a:solidFill>
              <a:effectLst/>
              <a:latin typeface="Arial" panose="020B0604020202020204" pitchFamily="34" charset="0"/>
              <a:ea typeface="+mn-ea"/>
              <a:cs typeface="Arial" panose="020B0604020202020204" pitchFamily="34" charset="0"/>
            </a:rPr>
            <a:t>Include clubs or groups that are open to all pupils e.g. </a:t>
          </a:r>
          <a:r>
            <a:rPr lang="en-GB" sz="1100" b="0" i="0">
              <a:solidFill>
                <a:schemeClr val="tx1"/>
              </a:solidFill>
              <a:effectLst/>
              <a:latin typeface="Arial" panose="020B0604020202020204" pitchFamily="34" charset="0"/>
              <a:ea typeface="+mn-ea"/>
              <a:cs typeface="Arial" panose="020B0604020202020204" pitchFamily="34" charset="0"/>
            </a:rPr>
            <a:t>Lunchtime library/computer sessions</a:t>
          </a:r>
          <a:r>
            <a:rPr lang="en-GB" sz="1100" b="0" i="0" baseline="0">
              <a:solidFill>
                <a:schemeClr val="tx1"/>
              </a:solidFill>
              <a:effectLst/>
              <a:latin typeface="Arial" panose="020B0604020202020204" pitchFamily="34" charset="0"/>
              <a:ea typeface="+mn-ea"/>
              <a:cs typeface="Arial" panose="020B0604020202020204" pitchFamily="34" charset="0"/>
            </a:rPr>
            <a:t> </a:t>
          </a:r>
          <a:r>
            <a:rPr lang="en-GB" sz="1100" b="0" i="0">
              <a:solidFill>
                <a:schemeClr val="tx1"/>
              </a:solidFill>
              <a:effectLst/>
              <a:latin typeface="Arial" panose="020B0604020202020204" pitchFamily="34" charset="0"/>
              <a:ea typeface="+mn-ea"/>
              <a:cs typeface="Arial" panose="020B0604020202020204" pitchFamily="34" charset="0"/>
            </a:rPr>
            <a:t>that any pupil can attend</a:t>
          </a:r>
        </a:p>
        <a:p>
          <a:pPr marL="171450" indent="-171450" rtl="0" fontAlgn="base">
            <a:buFont typeface="Arial" panose="020B0604020202020204" pitchFamily="34" charset="0"/>
            <a:buChar char="•"/>
          </a:pPr>
          <a:r>
            <a:rPr lang="en-GB" sz="1100" b="0" i="0">
              <a:solidFill>
                <a:schemeClr val="tx1"/>
              </a:solidFill>
              <a:effectLst/>
              <a:latin typeface="Arial" panose="020B0604020202020204" pitchFamily="34" charset="0"/>
              <a:ea typeface="+mn-ea"/>
              <a:cs typeface="Arial" panose="020B0604020202020204" pitchFamily="34" charset="0"/>
            </a:rPr>
            <a:t>Include</a:t>
          </a:r>
          <a:r>
            <a:rPr lang="en-GB" sz="1100" b="0" i="0" baseline="0">
              <a:solidFill>
                <a:schemeClr val="tx1"/>
              </a:solidFill>
              <a:effectLst/>
              <a:latin typeface="Arial" panose="020B0604020202020204" pitchFamily="34" charset="0"/>
              <a:ea typeface="+mn-ea"/>
              <a:cs typeface="Arial" panose="020B0604020202020204" pitchFamily="34" charset="0"/>
            </a:rPr>
            <a:t> SENCO time e.g. attendance at TAC meetings, collating reports/paperwork, this </a:t>
          </a:r>
          <a:r>
            <a:rPr lang="en-GB" sz="1100" b="0" i="0">
              <a:solidFill>
                <a:schemeClr val="tx1"/>
              </a:solidFill>
              <a:effectLst/>
              <a:latin typeface="Arial" panose="020B0604020202020204" pitchFamily="34" charset="0"/>
              <a:ea typeface="+mn-ea"/>
              <a:cs typeface="Arial" panose="020B0604020202020204" pitchFamily="34" charset="0"/>
            </a:rPr>
            <a:t>is not part of costed provision as it is a statutory school role. </a:t>
          </a:r>
        </a:p>
        <a:p>
          <a:pPr marL="171450" indent="-171450" rtl="0" fontAlgn="base">
            <a:buFont typeface="Arial" panose="020B0604020202020204" pitchFamily="34" charset="0"/>
            <a:buChar char="•"/>
          </a:pPr>
          <a:r>
            <a:rPr lang="en-GB" sz="1100" b="0" i="0">
              <a:solidFill>
                <a:schemeClr val="tx1"/>
              </a:solidFill>
              <a:effectLst/>
              <a:latin typeface="Arial" panose="020B0604020202020204" pitchFamily="34" charset="0"/>
              <a:ea typeface="+mn-ea"/>
              <a:cs typeface="Arial" panose="020B0604020202020204" pitchFamily="34" charset="0"/>
            </a:rPr>
            <a:t>Include the key responsibilities carried out by the SENCO (as per The Special Educational Needs and Disability Code of Practice (2015) Section 6.90)</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Inlcude training where other children are likely to benefit e.g. sensory needs training. </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Include any provision which benefits all pupils with SEN and Disabilities,</a:t>
          </a:r>
          <a:r>
            <a:rPr lang="en-GB" sz="1100" b="0" i="0" baseline="0">
              <a:solidFill>
                <a:schemeClr val="tx1"/>
              </a:solidFill>
              <a:effectLst/>
              <a:latin typeface="Arial" panose="020B0604020202020204" pitchFamily="34" charset="0"/>
              <a:ea typeface="+mn-ea"/>
              <a:cs typeface="Arial" panose="020B0604020202020204" pitchFamily="34" charset="0"/>
            </a:rPr>
            <a:t> such as, </a:t>
          </a:r>
          <a:r>
            <a:rPr lang="en-GB" sz="1100" b="0" i="0">
              <a:solidFill>
                <a:schemeClr val="tx1"/>
              </a:solidFill>
              <a:effectLst/>
              <a:latin typeface="Arial" panose="020B0604020202020204" pitchFamily="34" charset="0"/>
              <a:ea typeface="+mn-ea"/>
              <a:cs typeface="Arial" panose="020B0604020202020204" pitchFamily="34" charset="0"/>
            </a:rPr>
            <a:t>administrative support time; professional development activities; budget allocation for general resources to support pupils and time allocated to the preparation of resources. </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endParaRPr lang="en-GB" sz="1100" b="0" i="0">
            <a:solidFill>
              <a:schemeClr val="tx1"/>
            </a:solidFill>
            <a:effectLst/>
            <a:latin typeface="Arial" panose="020B0604020202020204" pitchFamily="34" charset="0"/>
            <a:ea typeface="+mn-ea"/>
            <a:cs typeface="Arial" panose="020B0604020202020204" pitchFamily="34" charset="0"/>
          </a:endParaRPr>
        </a:p>
        <a:p>
          <a:endParaRPr lang="en-GB" sz="1100"/>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wcconline.sharepoint.com/sites/SENDandInclusionOfficers/Shared%20Documents/General/Training/Spotlight%20on%20SEND/Implementing%20and%20Embedding%20Costed%20Provision%20Mapping/Joe%20Bloggs%20Costed%20Provision%20Map%202023-24%202.xlsx" TargetMode="External"/><Relationship Id="rId1" Type="http://schemas.openxmlformats.org/officeDocument/2006/relationships/externalLinkPath" Target="/sites/SENDandInclusionOfficers/Shared%20Documents/General/Training/Spotlight%20on%20SEND/Implementing%20and%20Embedding%20Costed%20Provision%20Mapping/Joe%20Bloggs%20Costed%20Provision%20Map%202023-24%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ocuments\SEN\Culture%20of%20Inclusion\Early%20Identification%20and%20Support%20and%20Inclusion\Provision%20Map%20Examples\walsall-provision-mapping-tool-sept-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sts"/>
      <sheetName val="Spring "/>
      <sheetName val="Spring &amp; Summer"/>
      <sheetName val="Autumn"/>
      <sheetName val="Time conversion table"/>
      <sheetName val="Dos and Don'ts"/>
      <sheetName val="WAGOLL Primary"/>
      <sheetName val="WAGOLL Secondary"/>
      <sheetName val="Nursery"/>
      <sheetName val="Reception"/>
      <sheetName val="Year 1"/>
      <sheetName val="Year 2"/>
      <sheetName val="Year 3"/>
      <sheetName val="Year 4"/>
      <sheetName val="Year 5"/>
      <sheetName val="Year 6"/>
      <sheetName val="Year 7"/>
      <sheetName val="Year 8"/>
      <sheetName val="Year 9"/>
      <sheetName val="Year 10"/>
      <sheetName val="Year 11"/>
      <sheetName val="Year 12"/>
      <sheetName val="Year 13"/>
      <sheetName val="Joe Bloggs Costed Provision M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vidual Pupil Costing"/>
      <sheetName val="Group Provision Costing"/>
      <sheetName val="Staff costings"/>
    </sheetNames>
    <sheetDataSet>
      <sheetData sheetId="0"/>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s" displayName="Costs" ref="A1:B4" totalsRowShown="0" headerRowDxfId="146">
  <autoFilter ref="A1:B4" xr:uid="{00000000-0009-0000-0100-000001000000}"/>
  <tableColumns count="2">
    <tableColumn id="1" xr3:uid="{00000000-0010-0000-0000-000001000000}" name="Cost Type"/>
    <tableColumn id="2" xr3:uid="{00000000-0010-0000-0000-000002000000}" name="Cost per hour" dataDxfId="145"/>
  </tableColumns>
  <tableStyleInfo name="TableStyleLight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FA0A5FA-32BB-4264-8045-DF2380DA8B54}" name="Table414" displayName="Table414" ref="A47:L55" totalsRowShown="0" tableBorderDxfId="22">
  <autoFilter ref="A47:L55" xr:uid="{3FA0A5FA-32BB-4264-8045-DF2380DA8B54}"/>
  <tableColumns count="12">
    <tableColumn id="1" xr3:uid="{08408C57-F895-479E-9852-CB99CA27660C}" name="Nature of support/Intervention_x000a_(Free text)" dataDxfId="3"/>
    <tableColumn id="2" xr3:uid="{9A9DDB0A-F416-4F93-A642-7A51AA96FD9E}" name="Term_x000a_(Select from dropdown)" dataDxfId="21"/>
    <tableColumn id="3" xr3:uid="{1C6EBAE1-183F-4D18-8EE9-85DD8B243BD1}" name="Adult_x000a_(Enter a number)" dataDxfId="20"/>
    <tableColumn id="4" xr3:uid="{AF313E77-279B-4ED0-BB3D-C5E20A11797D}" name="Child_x000a_(Enter a number)" dataDxfId="19"/>
    <tableColumn id="5" xr3:uid="{B9F63C62-03C9-4DB2-9160-D283D601E916}" name="Type of Staff_x000a_(Free text)" dataDxfId="18"/>
    <tableColumn id="6" xr3:uid="{3F8999E8-E374-4F53-A7DB-F33E2E389208}" name="Hourly cost_x000a_(Enter decimal number)" dataDxfId="0"/>
    <tableColumn id="7" xr3:uid="{91441558-CBA4-42C3-B847-0490050E58EE}" name="Length of session (hrs)_x000a_(Enter Decimal number)" dataDxfId="17" dataCellStyle="Currency"/>
    <tableColumn id="8" xr3:uid="{F0F0EB6C-BD25-42ED-9A24-676C165920DE}" name="Sessions per week_x000a_(Enter Number)" dataDxfId="16"/>
    <tableColumn id="9" xr3:uid="{55AF13F2-5CB7-4408-A39A-F1571B495203}" name="Number of weeks running_x000a_(Enter Number)" dataDxfId="15"/>
    <tableColumn id="10" xr3:uid="{F6C1AFEE-2954-49C0-A49D-BA56B7E771AD}" name="Column1" dataDxfId="14"/>
    <tableColumn id="11" xr3:uid="{73F3409A-58F9-4573-99F9-A624F159CC31}" name="Cost_x000a_(Cost calculation = length of session x type of staff x sessions x weeks divide by child)" dataDxfId="13" dataCellStyle="Currency">
      <calculatedColumnFormula>IFERROR((((F48*G48)*H48)*I48)/D48,0)</calculatedColumnFormula>
    </tableColumn>
    <tableColumn id="12" xr3:uid="{51C584D4-5A6C-4E03-B396-7433D7989377}" name="Comments_x000a_(Free text)" dataDxfId="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B2F077D-0E26-4934-BC72-6BD50DF3B705}" name="Table515" displayName="Table515" ref="I59:L66" totalsRowShown="0" headerRowBorderDxfId="11" tableBorderDxfId="12" totalsRowBorderDxfId="10">
  <autoFilter ref="I59:L66" xr:uid="{9B2F077D-0E26-4934-BC72-6BD50DF3B705}"/>
  <tableColumns count="4">
    <tableColumn id="1" xr3:uid="{A4C666B2-0469-4692-B160-51F14E6A6F39}" name="Equipment and other related costs" dataDxfId="9"/>
    <tableColumn id="2" xr3:uid="{38686247-FF10-46FF-9272-F7330CCE0F84}" name="Column1" dataDxfId="8"/>
    <tableColumn id="3" xr3:uid="{76DFE327-D986-4917-B835-47F9D58414A7}" name="Cost" dataDxfId="7" dataCellStyle="Currency"/>
    <tableColumn id="4" xr3:uid="{B2EE3E1C-6ADE-4269-BEC3-F09FA9A8A724}" name="Comments" dataDxfId="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34F5C78-68E1-4460-BE31-271F15752B0A}" name="Table31019" displayName="Table31019" ref="A7:L23" totalsRowShown="0" headerRowDxfId="71" headerRowBorderDxfId="70" tableBorderDxfId="69" totalsRowBorderDxfId="68">
  <autoFilter ref="A7:L23" xr:uid="{334F5C78-68E1-4460-BE31-271F15752B0A}"/>
  <tableColumns count="12">
    <tableColumn id="1" xr3:uid="{AF7B812F-70EC-490C-B98E-05F414336BEC}" name="Nature of support/Intervention_x000a_(Free text)" dataDxfId="67"/>
    <tableColumn id="2" xr3:uid="{7131170D-1132-4119-9D0D-BBCD7E7F0E59}" name="Term_x000a_(Select from dropdown)" dataDxfId="66"/>
    <tableColumn id="3" xr3:uid="{0239B9B2-C580-44A9-9D79-F509439DC894}" name="Adult_x000a_(Enter a number)" dataDxfId="65"/>
    <tableColumn id="4" xr3:uid="{490A797F-77D9-4250-97B7-5218584580EE}" name="Child_x000a_(Enter a number)" dataDxfId="64"/>
    <tableColumn id="5" xr3:uid="{483090A4-42AB-4516-A68A-244320242B36}" name="Type of Staff_x000a_(Select from dropdown)" dataDxfId="63"/>
    <tableColumn id="6" xr3:uid="{207EC2DE-B9FA-4A53-B124-EA9087F196AA}" name="Autopopulates once dropdown selected in column E" dataDxfId="62">
      <calculatedColumnFormula>IFERROR(VLOOKUP(E8,[1]!Costs[#Data],2,FALSE),"")</calculatedColumnFormula>
    </tableColumn>
    <tableColumn id="7" xr3:uid="{EB69857F-C5F8-4A9C-84BA-45AD3AC97247}" name="Length of session (hrs)_x000a_(Enter a decimal number)" dataDxfId="61" dataCellStyle="Currency"/>
    <tableColumn id="8" xr3:uid="{9D5E4602-D3AC-4F0E-B442-AD0B39E1F9AA}" name="Sessions per week_x000a_(Enter a number)" dataDxfId="60"/>
    <tableColumn id="9" xr3:uid="{B078013A-7F18-4E55-85AB-5F0C6847D45C}" name="Number of weeks running_x000a_(Enter a number)" dataDxfId="59"/>
    <tableColumn id="10" xr3:uid="{781366DA-CDA2-41D6-A445-7A5116C3A966}" name="Column1" dataDxfId="58"/>
    <tableColumn id="11" xr3:uid="{107E7219-5EF8-4129-9CD1-84FFF067C536}" name="Cost per pupil" dataDxfId="57" dataCellStyle="Currency">
      <calculatedColumnFormula>IFERROR((((F8*G8)*H8)*I8)/D8,0)</calculatedColumnFormula>
    </tableColumn>
    <tableColumn id="12" xr3:uid="{3AB74AB5-E800-4A9C-8BC4-FC56A774B435}" name="Comments" dataDxfId="56"/>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E0701BE-1C24-4D9E-A0FE-D0232EBCCCB6}" name="Table4118" displayName="Table4118" ref="A43:L50" totalsRowShown="0" tableBorderDxfId="55">
  <autoFilter ref="A43:L50" xr:uid="{2E0701BE-1C24-4D9E-A0FE-D0232EBCCCB6}"/>
  <tableColumns count="12">
    <tableColumn id="1" xr3:uid="{54FADCFA-122C-4A03-9660-9EBD74E181E2}" name="Nature of support/Intervention_x000a_(Free text)" dataDxfId="54"/>
    <tableColumn id="2" xr3:uid="{FD9EF555-965C-4CEC-AC55-2CF63A13879A}" name="Term_x000a_(Select from dropdown)" dataDxfId="53"/>
    <tableColumn id="3" xr3:uid="{5191943B-B97F-4AB6-B609-45758C068BC5}" name="Adult_x000a_(Enter a number)" dataDxfId="52"/>
    <tableColumn id="4" xr3:uid="{ADDDA74C-7256-4589-B257-9840C265A70A}" name="Child_x000a_(Enter a number)" dataDxfId="51"/>
    <tableColumn id="5" xr3:uid="{4B82C9F1-6DB1-403F-B36A-1DAA97507B8C}" name="Type of Staff_x000a_(Free text)" dataDxfId="50"/>
    <tableColumn id="6" xr3:uid="{1AE0B4C6-53CD-44E9-B01F-7E684DF49337}" name="Hourly cost_x000a_(Enter decimal number)" dataDxfId="49"/>
    <tableColumn id="7" xr3:uid="{E405BE07-9587-4F39-A7DB-54D7EC79B0F8}" name="Length of session (hrs)_x000a_(Enter Decimal number)" dataDxfId="48" dataCellStyle="Currency"/>
    <tableColumn id="8" xr3:uid="{2A602AFC-CEC9-49EF-BAA9-BAEDD87FB47F}" name="Sessions per week_x000a_(Enter Number)" dataDxfId="47"/>
    <tableColumn id="9" xr3:uid="{CE966CF5-AAAA-4FFB-851B-11DDA040BC0A}" name="Number of weeks running_x000a_(Enter Number)" dataDxfId="46"/>
    <tableColumn id="10" xr3:uid="{B1863CE6-C059-4B99-8512-657D1427F878}" name="Column1" dataDxfId="45"/>
    <tableColumn id="11" xr3:uid="{78B836A5-FE3E-4F69-B385-BAC9B309D639}" name="Cost_x000a_(Cost calculation = length of session x type of staff x sessions x weeks divide by child)" dataDxfId="44" dataCellStyle="Currency">
      <calculatedColumnFormula>IFERROR((((F44*G44)*H44)*I44)/D44,0)</calculatedColumnFormula>
    </tableColumn>
    <tableColumn id="12" xr3:uid="{1EB58BBA-CA0D-4352-B612-68BF69ED28A2}" name="Comments_x000a_(Free text)" dataDxfId="4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B8FAC6F-1917-4600-B84D-7EC33A39FF4B}" name="Table5129" displayName="Table5129" ref="I54:L61" totalsRowShown="0" headerRowBorderDxfId="42" tableBorderDxfId="41" totalsRowBorderDxfId="40">
  <autoFilter ref="I54:L61" xr:uid="{4B8FAC6F-1917-4600-B84D-7EC33A39FF4B}"/>
  <tableColumns count="4">
    <tableColumn id="1" xr3:uid="{0EA3CF6B-0B5B-4691-9BE8-D2464DB69094}" name="Equipment and other related costs" dataDxfId="39"/>
    <tableColumn id="2" xr3:uid="{1FFD3E05-AC2C-4098-BE8E-34F5E18A4A0D}" name="Column1" dataDxfId="38"/>
    <tableColumn id="3" xr3:uid="{AF35141E-6575-40A5-89C1-B82382AFE8B5}" name="Cost" dataDxfId="37" dataCellStyle="Currency"/>
    <tableColumn id="4" xr3:uid="{E8DBCC4B-6DB3-45F3-A71A-7D2105E1A28C}" name="Comments" dataDxfId="3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erm" displayName="Term" ref="D1:D4" totalsRowShown="0" headerRowDxfId="144">
  <autoFilter ref="D1:D4" xr:uid="{00000000-0009-0000-0100-000002000000}"/>
  <tableColumns count="1">
    <tableColumn id="1" xr3:uid="{00000000-0010-0000-0100-000001000000}" name="Term"/>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5F11282-5B95-416A-98A3-217996933F67}" name="Table3" displayName="Table3" ref="A7:L21" totalsRowShown="0" headerRowDxfId="143" headerRowBorderDxfId="142" tableBorderDxfId="141" totalsRowBorderDxfId="140">
  <autoFilter ref="A7:L21" xr:uid="{B5F11282-5B95-416A-98A3-217996933F67}"/>
  <tableColumns count="12">
    <tableColumn id="1" xr3:uid="{D8854D4D-E362-4198-8D09-BF8C09DDFA3A}" name="Nature of support/Intervention_x000a_(Free text)" dataDxfId="139"/>
    <tableColumn id="2" xr3:uid="{B69B5137-9BCB-437C-A958-A1C99D2DE7D3}" name="Term_x000a_(Select from dropdown)" dataDxfId="138"/>
    <tableColumn id="3" xr3:uid="{8F643C51-8FEF-4065-8E93-C5DE74AD9A99}" name="Adult_x000a_(Enter a number)" dataDxfId="137"/>
    <tableColumn id="4" xr3:uid="{AED9E4EC-E1CA-452B-AA1B-E8CCEEC644C5}" name="Child_x000a_(Enter a number)" dataDxfId="136"/>
    <tableColumn id="5" xr3:uid="{FA1E4181-4E25-4044-A719-53C90F58F0F2}" name="Type of Staff_x000a_(Select from dropdown)" dataDxfId="135"/>
    <tableColumn id="6" xr3:uid="{B8AE9051-E524-466F-A9C5-BC9D557E5897}" name="Autopopulates once dropdown selected in column E" dataDxfId="134">
      <calculatedColumnFormula>IFERROR(VLOOKUP(E8,Costs[],2,FALSE),"")</calculatedColumnFormula>
    </tableColumn>
    <tableColumn id="7" xr3:uid="{EBE295F5-E221-4B89-B8F4-411D8BA4FE79}" name="Length of session (hrs)_x000a_(Enter a decimal number)" dataDxfId="133" dataCellStyle="Currency"/>
    <tableColumn id="8" xr3:uid="{C17AB72F-8E9E-495B-B557-0C7A86E1273F}" name="Sessions per week_x000a_(Enter a number)" dataDxfId="132"/>
    <tableColumn id="9" xr3:uid="{B1B31040-6E98-4211-9509-59DCF9CD4905}" name="Number of weeks running_x000a_(Enter a number)" dataDxfId="131"/>
    <tableColumn id="10" xr3:uid="{6DA9A5C7-D6D2-4C3A-B402-E108F133330C}" name="Column1" dataDxfId="130"/>
    <tableColumn id="11" xr3:uid="{72E9029E-A14E-49D5-87DF-33709A5E96E9}" name="Cost per pupil" dataDxfId="129" dataCellStyle="Currency">
      <calculatedColumnFormula>IFERROR((((F8*G8)*H8)*I8)/D8,0)</calculatedColumnFormula>
    </tableColumn>
    <tableColumn id="12" xr3:uid="{72711E24-9C67-49FA-932A-6F48789E6954}" name="Comments" dataDxfId="12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6C8B86-2E0D-4B7F-9836-4D161DFFF866}" name="Table4" displayName="Table4" ref="A26:L34" totalsRowShown="0" tableBorderDxfId="127">
  <autoFilter ref="A26:L34" xr:uid="{346C8B86-2E0D-4B7F-9836-4D161DFFF866}"/>
  <tableColumns count="12">
    <tableColumn id="1" xr3:uid="{93BC58A3-6383-469D-8F92-872382F81749}" name="Nature of support/Intervention_x000a_(Free text)" dataDxfId="126"/>
    <tableColumn id="2" xr3:uid="{A0393C46-04BA-49BD-8D97-22DCE0069DC7}" name="Term_x000a_(Select from dropdown)" dataDxfId="125"/>
    <tableColumn id="3" xr3:uid="{91034FFA-BD65-4C4B-BECD-89962806D168}" name="Adult_x000a_(Enter a number)" dataDxfId="124"/>
    <tableColumn id="4" xr3:uid="{0C28B7A6-E269-47D5-9B89-9451FA7A05C3}" name="Child_x000a_(Enter a number)" dataDxfId="123"/>
    <tableColumn id="5" xr3:uid="{9346E27D-4D74-4265-A953-A733DAEE2669}" name="Type of Staff_x000a_(Free text)" dataDxfId="122"/>
    <tableColumn id="6" xr3:uid="{03955118-C91F-4A8F-A657-9ED6837E32EF}" name="Hourly cost_x000a_(Enter decimal number)" dataDxfId="121"/>
    <tableColumn id="7" xr3:uid="{CE7CA2EF-6F35-425B-945D-1979C6DFEA91}" name="Length of session (hrs)_x000a_(Enter Decimal number)" dataDxfId="120" dataCellStyle="Currency"/>
    <tableColumn id="8" xr3:uid="{C7C5317E-D590-404E-85C8-242CE172C592}" name="Sessions per week_x000a_(Enter Number)" dataDxfId="119"/>
    <tableColumn id="9" xr3:uid="{2F05413A-BD00-4331-80BA-98199C52A483}" name="Number of weeks running_x000a_(Enter Number)" dataDxfId="118"/>
    <tableColumn id="10" xr3:uid="{0C69C370-017A-470A-89EE-AAFA8932192F}" name="Column1" dataDxfId="117"/>
    <tableColumn id="11" xr3:uid="{8A2EEFF3-79CE-416D-9F04-787F67FA6AF6}" name="Cost_x000a_(Cost calculation = length of session x type of staff x sessions x weeks divide by child)" dataDxfId="116" dataCellStyle="Currency">
      <calculatedColumnFormula>IFERROR((((F27*G27)*H27)*I27)/D27,0)</calculatedColumnFormula>
    </tableColumn>
    <tableColumn id="12" xr3:uid="{22FDC68B-C8B5-4BDD-BA6D-D819B9E582DF}" name="Comments_x000a_(Free text)" dataDxfId="11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0C02BF4-8AE9-48D2-9164-CD9DDF0AE6F7}" name="Table5" displayName="Table5" ref="I38:L45" totalsRowShown="0" headerRowBorderDxfId="114" tableBorderDxfId="113" totalsRowBorderDxfId="112">
  <autoFilter ref="I38:L45" xr:uid="{B0C02BF4-8AE9-48D2-9164-CD9DDF0AE6F7}"/>
  <tableColumns count="4">
    <tableColumn id="1" xr3:uid="{11C8893A-2942-4F2E-8F07-321EC0FAB800}" name="Equipment and other related costs" dataDxfId="111"/>
    <tableColumn id="2" xr3:uid="{C7C5EE0D-2814-49C7-B58E-FDC3AB797E6D}" name="Column1" dataDxfId="110"/>
    <tableColumn id="3" xr3:uid="{AEC33E05-B9C0-4E01-8CF9-B8C5EDCE656B}" name="Cost" dataDxfId="109" dataCellStyle="Currency"/>
    <tableColumn id="4" xr3:uid="{CC03E5C4-8164-4D18-9954-25DA9B1A1646}" name="Comments" dataDxfId="10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48C1146-012C-40C9-A8BA-E13951C38497}" name="Table310" displayName="Table310" ref="A7:L21" totalsRowShown="0" headerRowDxfId="107" headerRowBorderDxfId="106" tableBorderDxfId="105" totalsRowBorderDxfId="104">
  <autoFilter ref="A7:L21" xr:uid="{A48C1146-012C-40C9-A8BA-E13951C38497}"/>
  <tableColumns count="12">
    <tableColumn id="1" xr3:uid="{D9159B50-2F08-42B2-8192-F2EC4A4B9C7C}" name="Nature of support/Intervention_x000a_(Free text)" dataDxfId="103"/>
    <tableColumn id="2" xr3:uid="{65EC8EE6-A873-475B-9B08-CD60370B7B31}" name="Term_x000a_(Select from dropdown)" dataDxfId="102"/>
    <tableColumn id="3" xr3:uid="{19D2F733-2550-4153-8AB4-8CD15B7C96CF}" name="Adult_x000a_(Enter a number)" dataDxfId="101"/>
    <tableColumn id="4" xr3:uid="{DCAC76E0-EA0C-42A2-A3EE-3D4E70F57C5C}" name="Child_x000a_(Enter a number)" dataDxfId="100"/>
    <tableColumn id="5" xr3:uid="{9DA63BAA-957A-49AB-A569-A6F18E4BA11E}" name="Type of Staff_x000a_(Select from dropdown)" dataDxfId="99"/>
    <tableColumn id="6" xr3:uid="{9D4794F2-6779-42B0-B45B-8B7D0E9DC49A}" name="Autopopulates once dropdown selected in column E" dataDxfId="98">
      <calculatedColumnFormula>IFERROR(VLOOKUP(E8,Costs[],2,FALSE),"")</calculatedColumnFormula>
    </tableColumn>
    <tableColumn id="7" xr3:uid="{DEE9EA91-FD41-4F03-BFA7-A219EB47080C}" name="Length of session (hrs)_x000a_(Enter a decimal number)" dataDxfId="97" dataCellStyle="Currency"/>
    <tableColumn id="8" xr3:uid="{8D21128D-C887-46B8-9461-5127FAB4510B}" name="Sessions per week_x000a_(Enter a number)" dataDxfId="96"/>
    <tableColumn id="9" xr3:uid="{E321F3CB-3964-4905-818A-E83FDC85EAC2}" name="Number of weeks running_x000a_(Enter a number)" dataDxfId="95"/>
    <tableColumn id="10" xr3:uid="{18E0F95E-12CE-478A-AC8E-D3AC2757FF54}" name="Column1" dataDxfId="94"/>
    <tableColumn id="11" xr3:uid="{763A7E5D-7C51-4BB0-86A8-BF091AEF6C4C}" name="Cost per pupil" dataDxfId="93" dataCellStyle="Currency">
      <calculatedColumnFormula>IFERROR((((F8*G8)*H8)*I8)/D8,0)</calculatedColumnFormula>
    </tableColumn>
    <tableColumn id="12" xr3:uid="{B3A052D1-A6FB-4007-8D88-1C4668327888}" name="Comments" dataDxfId="9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BEDD969-0AF1-461A-B365-0D192210082D}" name="Table411" displayName="Table411" ref="A26:L33" totalsRowShown="0" tableBorderDxfId="91">
  <autoFilter ref="A26:L33" xr:uid="{7BEDD969-0AF1-461A-B365-0D192210082D}"/>
  <tableColumns count="12">
    <tableColumn id="1" xr3:uid="{4D97A1FB-F3B9-49FF-B549-5ACD65AF8EF4}" name="Nature of support/Intervention_x000a_(Free text)" dataDxfId="90"/>
    <tableColumn id="2" xr3:uid="{68AFE82A-F487-4EAA-AA24-5350C89241A9}" name="Term_x000a_(Select from dropdown)" dataDxfId="89"/>
    <tableColumn id="3" xr3:uid="{5127B1AE-09AD-449C-B6F2-76BD9724563F}" name="Adult_x000a_(Enter a number)" dataDxfId="88"/>
    <tableColumn id="4" xr3:uid="{5C12E6D0-EC25-41D5-8076-9BDDE50FCA95}" name="Child_x000a_(Enter a number)" dataDxfId="87"/>
    <tableColumn id="5" xr3:uid="{8156BCD5-5687-40A2-92E2-1743166A4998}" name="Type of Staff_x000a_(Free text)" dataDxfId="86"/>
    <tableColumn id="6" xr3:uid="{51F32C38-76D4-4609-9354-110176BCB2D1}" name="Hourly cost_x000a_(Enter decimal number)" dataDxfId="85"/>
    <tableColumn id="7" xr3:uid="{5568E53F-9CD1-44F1-A85D-838AC5B3BC5B}" name="Length of session (hrs)_x000a_(Enter Decimal number)" dataDxfId="84" dataCellStyle="Currency"/>
    <tableColumn id="8" xr3:uid="{D2992DE3-49FD-4101-9BE4-522301647A92}" name="Sessions per week_x000a_(Enter Number)" dataDxfId="83"/>
    <tableColumn id="9" xr3:uid="{20549CA8-B81E-4A60-94E1-0E847CE79052}" name="Number of weeks running_x000a_(Enter Number)" dataDxfId="82"/>
    <tableColumn id="10" xr3:uid="{1D5066BF-8217-4875-AE7A-A1717D05CE20}" name="Column1" dataDxfId="81"/>
    <tableColumn id="11" xr3:uid="{D5829E53-06B8-4D71-B441-A285E63CE2A3}" name="Cost_x000a_(Cost calculation = length of session x type of staff x sessions x weeks divide by child)" dataDxfId="80" dataCellStyle="Currency">
      <calculatedColumnFormula>IFERROR((((F27*G27)*H27)*I27)/D27,0)</calculatedColumnFormula>
    </tableColumn>
    <tableColumn id="12" xr3:uid="{D7AAF3E4-752E-4D95-992B-6C46B6961C54}" name="Comments_x000a_(Free text)" dataDxfId="7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7F9BF01-0DFC-43E4-93AA-78CC0CB50BE2}" name="Table512" displayName="Table512" ref="I37:L44" totalsRowShown="0" headerRowBorderDxfId="78" tableBorderDxfId="77" totalsRowBorderDxfId="76">
  <autoFilter ref="I37:L44" xr:uid="{47F9BF01-0DFC-43E4-93AA-78CC0CB50BE2}"/>
  <tableColumns count="4">
    <tableColumn id="1" xr3:uid="{FE91AA29-42B8-4391-89D6-9AE10F63479B}" name="Equipment and other related costs" dataDxfId="75"/>
    <tableColumn id="2" xr3:uid="{5E17ACEF-7EB6-43DC-A3E4-EFACBB9B9400}" name="Column1" dataDxfId="74"/>
    <tableColumn id="3" xr3:uid="{079E34A2-672C-4B9F-8C07-7A36A59A18D5}" name="Cost" dataDxfId="73" dataCellStyle="Currency"/>
    <tableColumn id="4" xr3:uid="{C14BBA14-F2A1-466A-9BEF-B67F9977106B}" name="Comments" dataDxfId="7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FDA0FD6-2E28-4988-9040-A4E836203A7F}" name="Table313" displayName="Table313" ref="A7:L42" totalsRowShown="0" headerRowDxfId="35" headerRowBorderDxfId="33" tableBorderDxfId="34" totalsRowBorderDxfId="32">
  <autoFilter ref="A7:L42" xr:uid="{8FDA0FD6-2E28-4988-9040-A4E836203A7F}"/>
  <tableColumns count="12">
    <tableColumn id="1" xr3:uid="{AD14E47E-2383-4D81-81FE-A8E5F2D7DB39}" name="Nature of support/Intervention_x000a_(Free text)" dataDxfId="4"/>
    <tableColumn id="2" xr3:uid="{ACEC7D8C-4A04-40C6-A0FC-33C0F07E7126}" name="Term_x000a_(Select from dropdown)" dataDxfId="31"/>
    <tableColumn id="3" xr3:uid="{9D9377EC-A7AD-437B-9C0F-D41AEEB8AC01}" name="Adult_x000a_(Enter a number)" dataDxfId="30"/>
    <tableColumn id="4" xr3:uid="{3EA64834-8C68-4C73-8B8B-810A195EE5C8}" name="Child_x000a_(Enter a number)" dataDxfId="29"/>
    <tableColumn id="5" xr3:uid="{ABD4A60E-0AEB-47C2-AE34-DA8C6265D2B3}" name="Type of Staff_x000a_(Select from dropdown)" dataDxfId="28"/>
    <tableColumn id="6" xr3:uid="{0986088A-5437-4FC8-8FD6-61F0C7EBD9F2}" name="Autopopulates once dropdown selected in column E" dataDxfId="27">
      <calculatedColumnFormula>IFERROR(VLOOKUP(E8,Costs[],2,FALSE),"")</calculatedColumnFormula>
    </tableColumn>
    <tableColumn id="7" xr3:uid="{69536E8B-5CED-42F7-B270-71EB89BE01F0}" name="Length of session (hrs)_x000a_(Enter a decimal number)" dataDxfId="26" dataCellStyle="Currency"/>
    <tableColumn id="8" xr3:uid="{5E28ECB1-1E35-429A-9B86-C95B58B6D809}" name="Sessions per week_x000a_(Enter a number)" dataDxfId="25"/>
    <tableColumn id="9" xr3:uid="{5C4ED523-5149-4003-8CA7-A0507589EDCE}" name="Number of weeks running_x000a_(Enter a number)" dataDxfId="24"/>
    <tableColumn id="10" xr3:uid="{5C53B07E-DE7B-4460-AC06-C507B6987A36}" name="Column1" dataDxfId="23"/>
    <tableColumn id="11" xr3:uid="{2C663E7E-451F-4480-BB9D-67DE7BFCA9D8}" name="Cost per pupil" dataDxfId="2" dataCellStyle="Currency">
      <calculatedColumnFormula>IFERROR((((F8*G8)*H8)*I8)/D8,0)</calculatedColumnFormula>
    </tableColumn>
    <tableColumn id="12" xr3:uid="{1B5D2647-45F4-4161-9423-F9D1C037CC5A}" name="Comment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image" Target="../media/image1.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D9"/>
  <sheetViews>
    <sheetView workbookViewId="0">
      <selection activeCell="G13" sqref="G13"/>
    </sheetView>
  </sheetViews>
  <sheetFormatPr defaultRowHeight="14.5" x14ac:dyDescent="0.35"/>
  <cols>
    <col min="1" max="1" width="30.453125" bestFit="1" customWidth="1"/>
    <col min="2" max="2" width="27.7265625" customWidth="1"/>
  </cols>
  <sheetData>
    <row r="1" spans="1:4" x14ac:dyDescent="0.35">
      <c r="A1" s="15" t="s">
        <v>0</v>
      </c>
      <c r="B1" s="11" t="s">
        <v>1</v>
      </c>
      <c r="D1" s="15" t="s">
        <v>2</v>
      </c>
    </row>
    <row r="2" spans="1:4" x14ac:dyDescent="0.35">
      <c r="A2" t="s">
        <v>3</v>
      </c>
      <c r="B2" s="14">
        <v>35.47</v>
      </c>
      <c r="D2" t="s">
        <v>4</v>
      </c>
    </row>
    <row r="3" spans="1:4" x14ac:dyDescent="0.35">
      <c r="A3" t="s">
        <v>5</v>
      </c>
      <c r="B3" s="14">
        <v>13.47</v>
      </c>
      <c r="D3" t="s">
        <v>6</v>
      </c>
    </row>
    <row r="4" spans="1:4" x14ac:dyDescent="0.35">
      <c r="A4" t="s">
        <v>7</v>
      </c>
      <c r="B4" s="14">
        <v>13.02</v>
      </c>
      <c r="D4" t="s">
        <v>8</v>
      </c>
    </row>
    <row r="5" spans="1:4" x14ac:dyDescent="0.35">
      <c r="B5" s="14"/>
    </row>
    <row r="9" spans="1:4" x14ac:dyDescent="0.35">
      <c r="B9" s="105"/>
    </row>
  </sheetData>
  <pageMargins left="0.7" right="0.7" top="0.75" bottom="0.75" header="0.3" footer="0.3"/>
  <pageSetup paperSize="9" orientation="portrait" r:id="rId1"/>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43.9" customHeight="1" x14ac:dyDescent="0.35">
      <c r="A11" s="2"/>
      <c r="B11" s="2"/>
      <c r="C11" s="71"/>
      <c r="D11" s="71"/>
      <c r="E11" s="57"/>
      <c r="F11" s="72"/>
      <c r="G11" s="71"/>
      <c r="H11" s="71"/>
      <c r="I11" s="73"/>
      <c r="J11" s="74">
        <v>0</v>
      </c>
      <c r="K11" s="75" t="s">
        <v>101</v>
      </c>
    </row>
    <row r="12" spans="1:11" ht="14.5" customHeight="1" x14ac:dyDescent="0.35">
      <c r="A12" s="3" t="s">
        <v>102</v>
      </c>
      <c r="B12" s="3" t="s">
        <v>4</v>
      </c>
      <c r="C12" s="71">
        <v>1</v>
      </c>
      <c r="D12" s="71">
        <v>4</v>
      </c>
      <c r="E12" s="57">
        <v>10.210000000000001</v>
      </c>
      <c r="F12" s="72">
        <v>0.5</v>
      </c>
      <c r="G12" s="71">
        <v>2</v>
      </c>
      <c r="H12" s="71">
        <v>6</v>
      </c>
      <c r="I12" s="73"/>
      <c r="J12" s="74">
        <f>((((E12*F12)*2)*6)/4)</f>
        <v>15.315000000000001</v>
      </c>
      <c r="K12" s="75"/>
    </row>
    <row r="13" spans="1:11" x14ac:dyDescent="0.35">
      <c r="A13" s="3"/>
      <c r="B13" s="3"/>
      <c r="C13" s="71"/>
      <c r="D13" s="71"/>
      <c r="E13" s="57"/>
      <c r="F13" s="72"/>
      <c r="G13" s="71"/>
      <c r="H13" s="71"/>
      <c r="I13" s="73"/>
      <c r="J13" s="74">
        <v>0</v>
      </c>
      <c r="K13" s="76"/>
    </row>
    <row r="14" spans="1:11" x14ac:dyDescent="0.35">
      <c r="A14" s="3"/>
      <c r="B14" s="3"/>
      <c r="C14" s="71"/>
      <c r="D14" s="71"/>
      <c r="E14" s="57"/>
      <c r="F14" s="72"/>
      <c r="G14" s="71"/>
      <c r="H14" s="71"/>
      <c r="I14" s="73"/>
      <c r="J14" s="74">
        <v>0</v>
      </c>
      <c r="K14" s="76"/>
    </row>
    <row r="15" spans="1:11" x14ac:dyDescent="0.35">
      <c r="A15" s="3"/>
      <c r="B15" s="3"/>
      <c r="C15" s="71"/>
      <c r="D15" s="71"/>
      <c r="E15" s="57"/>
      <c r="F15" s="72"/>
      <c r="G15" s="71"/>
      <c r="H15" s="71"/>
      <c r="I15" s="73"/>
      <c r="J15" s="74">
        <v>0</v>
      </c>
      <c r="K15" s="77"/>
    </row>
    <row r="16" spans="1:11" x14ac:dyDescent="0.35">
      <c r="A16" s="3"/>
      <c r="B16" s="3"/>
      <c r="C16" s="71"/>
      <c r="D16" s="71"/>
      <c r="E16" s="57"/>
      <c r="F16" s="72"/>
      <c r="G16" s="71"/>
      <c r="H16" s="71"/>
      <c r="I16" s="73"/>
      <c r="J16" s="74">
        <v>0</v>
      </c>
      <c r="K16" s="77"/>
    </row>
    <row r="17" spans="1:11" x14ac:dyDescent="0.35">
      <c r="A17" s="3"/>
      <c r="B17" s="3"/>
      <c r="C17" s="71"/>
      <c r="D17" s="71"/>
      <c r="E17" s="57"/>
      <c r="F17" s="72"/>
      <c r="G17" s="71"/>
      <c r="H17" s="71"/>
      <c r="I17" s="73"/>
      <c r="J17" s="74">
        <v>0</v>
      </c>
      <c r="K17" s="77"/>
    </row>
    <row r="18" spans="1:11" x14ac:dyDescent="0.35">
      <c r="A18" s="3"/>
      <c r="B18" s="3"/>
      <c r="C18" s="71"/>
      <c r="D18" s="71"/>
      <c r="E18" s="57"/>
      <c r="F18" s="72"/>
      <c r="G18" s="71"/>
      <c r="H18" s="71"/>
      <c r="I18" s="73"/>
      <c r="J18" s="74">
        <v>0</v>
      </c>
      <c r="K18" s="77"/>
    </row>
    <row r="19" spans="1:11" x14ac:dyDescent="0.35">
      <c r="A19" s="3"/>
      <c r="B19" s="3"/>
      <c r="C19" s="71"/>
      <c r="D19" s="71"/>
      <c r="E19" s="57"/>
      <c r="F19" s="72"/>
      <c r="G19" s="71"/>
      <c r="H19" s="71"/>
      <c r="I19" s="73"/>
      <c r="J19" s="74">
        <v>0</v>
      </c>
      <c r="K19" s="77"/>
    </row>
    <row r="20" spans="1:11" x14ac:dyDescent="0.35">
      <c r="A20" s="4"/>
    </row>
    <row r="21" spans="1:11" ht="15" thickBot="1" x14ac:dyDescent="0.4">
      <c r="G21" s="146" t="s">
        <v>35</v>
      </c>
      <c r="H21" s="147"/>
      <c r="I21" s="148"/>
      <c r="J21" s="5">
        <f>SUM(J11:J19)</f>
        <v>15.315000000000001</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t="s">
        <v>108</v>
      </c>
      <c r="D24" s="158"/>
      <c r="E24" s="158"/>
      <c r="F24" s="158"/>
      <c r="G24" s="158"/>
      <c r="H24" s="159"/>
      <c r="I24" s="73"/>
      <c r="J24" s="81">
        <v>3</v>
      </c>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3</v>
      </c>
    </row>
    <row r="31" spans="1:11" ht="15" thickTop="1" x14ac:dyDescent="0.35"/>
    <row r="32" spans="1:11" ht="15" thickBot="1" x14ac:dyDescent="0.4">
      <c r="G32" s="7" t="s">
        <v>40</v>
      </c>
      <c r="H32" s="8"/>
      <c r="I32" s="9"/>
      <c r="J32" s="10">
        <f>J21+J30</f>
        <v>18.315000000000001</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33"/>
  <sheetViews>
    <sheetView topLeftCell="A7"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14.65" customHeight="1" x14ac:dyDescent="0.35">
      <c r="A11" s="2"/>
      <c r="B11" s="2"/>
      <c r="C11" s="71"/>
      <c r="D11" s="71"/>
      <c r="E11" s="82"/>
      <c r="F11" s="72"/>
      <c r="G11" s="71"/>
      <c r="H11" s="71"/>
      <c r="I11" s="73"/>
      <c r="J11" s="74">
        <v>0</v>
      </c>
      <c r="K11" s="83" t="s">
        <v>109</v>
      </c>
    </row>
    <row r="12" spans="1:11" ht="43.5" x14ac:dyDescent="0.35">
      <c r="A12" s="3"/>
      <c r="B12" s="3"/>
      <c r="C12" s="71"/>
      <c r="D12" s="71"/>
      <c r="E12" s="82"/>
      <c r="F12" s="72"/>
      <c r="G12" s="71"/>
      <c r="H12" s="71"/>
      <c r="I12" s="73"/>
      <c r="J12" s="74">
        <v>0</v>
      </c>
      <c r="K12" s="76" t="s">
        <v>110</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46" t="s">
        <v>35</v>
      </c>
      <c r="H21" s="147"/>
      <c r="I21" s="148"/>
      <c r="J21" s="5">
        <f>SUM(J11:J19)</f>
        <v>0</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14.65" customHeight="1" x14ac:dyDescent="0.35">
      <c r="A11" s="2"/>
      <c r="B11" s="2"/>
      <c r="C11" s="71"/>
      <c r="D11" s="71"/>
      <c r="E11" s="82"/>
      <c r="F11" s="72"/>
      <c r="G11" s="71"/>
      <c r="H11" s="71"/>
      <c r="I11" s="73"/>
      <c r="J11" s="74">
        <v>0</v>
      </c>
      <c r="K11" s="83" t="s">
        <v>109</v>
      </c>
    </row>
    <row r="12" spans="1:11" ht="43.5" x14ac:dyDescent="0.35">
      <c r="A12" s="3"/>
      <c r="B12" s="3"/>
      <c r="C12" s="71"/>
      <c r="D12" s="71"/>
      <c r="E12" s="82"/>
      <c r="F12" s="72"/>
      <c r="G12" s="71"/>
      <c r="H12" s="71"/>
      <c r="I12" s="73"/>
      <c r="J12" s="74">
        <v>0</v>
      </c>
      <c r="K12" s="76" t="s">
        <v>110</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46" t="s">
        <v>35</v>
      </c>
      <c r="H21" s="147"/>
      <c r="I21" s="148"/>
      <c r="J21" s="5">
        <f>SUM(J11:J19)</f>
        <v>0</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14.65" customHeight="1" x14ac:dyDescent="0.35">
      <c r="A11" s="2"/>
      <c r="B11" s="2"/>
      <c r="C11" s="71"/>
      <c r="D11" s="71"/>
      <c r="E11" s="82"/>
      <c r="F11" s="72"/>
      <c r="G11" s="71"/>
      <c r="H11" s="71"/>
      <c r="I11" s="73"/>
      <c r="J11" s="74">
        <v>0</v>
      </c>
      <c r="K11" s="83" t="s">
        <v>109</v>
      </c>
    </row>
    <row r="12" spans="1:11" ht="43.5" x14ac:dyDescent="0.35">
      <c r="A12" s="3"/>
      <c r="B12" s="3"/>
      <c r="C12" s="71"/>
      <c r="D12" s="71"/>
      <c r="E12" s="82"/>
      <c r="F12" s="72"/>
      <c r="G12" s="71"/>
      <c r="H12" s="71"/>
      <c r="I12" s="73"/>
      <c r="J12" s="74">
        <v>0</v>
      </c>
      <c r="K12" s="76" t="s">
        <v>110</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46" t="s">
        <v>35</v>
      </c>
      <c r="H21" s="147"/>
      <c r="I21" s="148"/>
      <c r="J21" s="5">
        <f>SUM(J11:J19)</f>
        <v>0</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14.65" customHeight="1" x14ac:dyDescent="0.35">
      <c r="A11" s="2"/>
      <c r="B11" s="2"/>
      <c r="C11" s="71"/>
      <c r="D11" s="71"/>
      <c r="E11" s="82"/>
      <c r="F11" s="72"/>
      <c r="G11" s="71"/>
      <c r="H11" s="71"/>
      <c r="I11" s="73"/>
      <c r="J11" s="74">
        <v>0</v>
      </c>
      <c r="K11" s="83" t="s">
        <v>109</v>
      </c>
    </row>
    <row r="12" spans="1:11" ht="43.5" x14ac:dyDescent="0.35">
      <c r="A12" s="3"/>
      <c r="B12" s="3"/>
      <c r="C12" s="71"/>
      <c r="D12" s="71"/>
      <c r="E12" s="82"/>
      <c r="F12" s="72"/>
      <c r="G12" s="71"/>
      <c r="H12" s="71"/>
      <c r="I12" s="73"/>
      <c r="J12" s="74">
        <v>0</v>
      </c>
      <c r="K12" s="76" t="s">
        <v>110</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46" t="s">
        <v>35</v>
      </c>
      <c r="H21" s="147"/>
      <c r="I21" s="148"/>
      <c r="J21" s="5">
        <f>SUM(J11:J19)</f>
        <v>0</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14.65" customHeight="1" x14ac:dyDescent="0.35">
      <c r="A11" s="2"/>
      <c r="B11" s="2"/>
      <c r="C11" s="71"/>
      <c r="D11" s="71"/>
      <c r="E11" s="82"/>
      <c r="F11" s="72"/>
      <c r="G11" s="71"/>
      <c r="H11" s="71"/>
      <c r="I11" s="73"/>
      <c r="J11" s="74">
        <v>0</v>
      </c>
      <c r="K11" s="83" t="s">
        <v>109</v>
      </c>
    </row>
    <row r="12" spans="1:11" ht="43.5" x14ac:dyDescent="0.35">
      <c r="A12" s="3"/>
      <c r="B12" s="3"/>
      <c r="C12" s="71"/>
      <c r="D12" s="71"/>
      <c r="E12" s="82"/>
      <c r="F12" s="72"/>
      <c r="G12" s="71"/>
      <c r="H12" s="71"/>
      <c r="I12" s="73"/>
      <c r="J12" s="74">
        <v>0</v>
      </c>
      <c r="K12" s="76" t="s">
        <v>110</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46" t="s">
        <v>35</v>
      </c>
      <c r="H21" s="147"/>
      <c r="I21" s="148"/>
      <c r="J21" s="5">
        <f>SUM(J11:J19)</f>
        <v>0</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14.65" customHeight="1" x14ac:dyDescent="0.35">
      <c r="A11" s="2"/>
      <c r="B11" s="2"/>
      <c r="C11" s="71"/>
      <c r="D11" s="71"/>
      <c r="E11" s="82"/>
      <c r="F11" s="72"/>
      <c r="G11" s="71"/>
      <c r="H11" s="71"/>
      <c r="I11" s="73"/>
      <c r="J11" s="74">
        <v>0</v>
      </c>
      <c r="K11" s="83" t="s">
        <v>109</v>
      </c>
    </row>
    <row r="12" spans="1:11" ht="43.5" x14ac:dyDescent="0.35">
      <c r="A12" s="3"/>
      <c r="B12" s="3"/>
      <c r="C12" s="71"/>
      <c r="D12" s="71"/>
      <c r="E12" s="82"/>
      <c r="F12" s="72"/>
      <c r="G12" s="71"/>
      <c r="H12" s="71"/>
      <c r="I12" s="73"/>
      <c r="J12" s="74">
        <v>0</v>
      </c>
      <c r="K12" s="76" t="s">
        <v>110</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46" t="s">
        <v>35</v>
      </c>
      <c r="H21" s="147"/>
      <c r="I21" s="148"/>
      <c r="J21" s="5">
        <f>SUM(J11:J19)</f>
        <v>0</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14.65" customHeight="1" x14ac:dyDescent="0.35">
      <c r="A11" s="2"/>
      <c r="B11" s="2"/>
      <c r="C11" s="71"/>
      <c r="D11" s="71"/>
      <c r="E11" s="82"/>
      <c r="F11" s="72"/>
      <c r="G11" s="71"/>
      <c r="H11" s="71"/>
      <c r="I11" s="73"/>
      <c r="J11" s="74">
        <v>0</v>
      </c>
      <c r="K11" s="83" t="s">
        <v>109</v>
      </c>
    </row>
    <row r="12" spans="1:11" ht="43.5" x14ac:dyDescent="0.35">
      <c r="A12" s="3"/>
      <c r="B12" s="3"/>
      <c r="C12" s="71"/>
      <c r="D12" s="71"/>
      <c r="E12" s="82"/>
      <c r="F12" s="72"/>
      <c r="G12" s="71"/>
      <c r="H12" s="71"/>
      <c r="I12" s="73"/>
      <c r="J12" s="74">
        <v>0</v>
      </c>
      <c r="K12" s="76" t="s">
        <v>110</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46" t="s">
        <v>35</v>
      </c>
      <c r="H21" s="147"/>
      <c r="I21" s="148"/>
      <c r="J21" s="5">
        <f>SUM(J11:J19)</f>
        <v>0</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14.65" customHeight="1" x14ac:dyDescent="0.35">
      <c r="A11" s="2"/>
      <c r="B11" s="2"/>
      <c r="C11" s="71"/>
      <c r="D11" s="71"/>
      <c r="E11" s="82"/>
      <c r="F11" s="72"/>
      <c r="G11" s="71"/>
      <c r="H11" s="71"/>
      <c r="I11" s="73"/>
      <c r="J11" s="74">
        <v>0</v>
      </c>
      <c r="K11" s="83" t="s">
        <v>109</v>
      </c>
    </row>
    <row r="12" spans="1:11" ht="43.5" x14ac:dyDescent="0.35">
      <c r="A12" s="3"/>
      <c r="B12" s="3"/>
      <c r="C12" s="71"/>
      <c r="D12" s="71"/>
      <c r="E12" s="82"/>
      <c r="F12" s="72"/>
      <c r="G12" s="71"/>
      <c r="H12" s="71"/>
      <c r="I12" s="73"/>
      <c r="J12" s="74">
        <v>0</v>
      </c>
      <c r="K12" s="76" t="s">
        <v>110</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46" t="s">
        <v>35</v>
      </c>
      <c r="H21" s="147"/>
      <c r="I21" s="148"/>
      <c r="J21" s="5">
        <f>SUM(J11:J19)</f>
        <v>0</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14.65" customHeight="1" x14ac:dyDescent="0.35">
      <c r="A11" s="2"/>
      <c r="B11" s="2"/>
      <c r="C11" s="71"/>
      <c r="D11" s="71"/>
      <c r="E11" s="82"/>
      <c r="F11" s="72"/>
      <c r="G11" s="71"/>
      <c r="H11" s="71"/>
      <c r="I11" s="73"/>
      <c r="J11" s="74">
        <v>0</v>
      </c>
      <c r="K11" s="83" t="s">
        <v>109</v>
      </c>
    </row>
    <row r="12" spans="1:11" ht="43.5" x14ac:dyDescent="0.35">
      <c r="A12" s="3"/>
      <c r="B12" s="3"/>
      <c r="C12" s="71"/>
      <c r="D12" s="71"/>
      <c r="E12" s="82"/>
      <c r="F12" s="72"/>
      <c r="G12" s="71"/>
      <c r="H12" s="71"/>
      <c r="I12" s="73"/>
      <c r="J12" s="74">
        <v>0</v>
      </c>
      <c r="K12" s="76" t="s">
        <v>110</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46" t="s">
        <v>35</v>
      </c>
      <c r="H21" s="147"/>
      <c r="I21" s="148"/>
      <c r="J21" s="5">
        <f>SUM(J11:J19)</f>
        <v>0</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0"/>
  <sheetViews>
    <sheetView showGridLines="0" topLeftCell="A6" zoomScale="90" zoomScaleNormal="90" workbookViewId="0">
      <selection activeCell="A22" sqref="A22:XFD22"/>
    </sheetView>
  </sheetViews>
  <sheetFormatPr defaultColWidth="8.7265625" defaultRowHeight="14.5" x14ac:dyDescent="0.35"/>
  <cols>
    <col min="1" max="1" width="35.81640625" style="16" customWidth="1"/>
    <col min="2" max="2" width="13.7265625" style="16" customWidth="1"/>
    <col min="3" max="4" width="10.7265625" style="16" customWidth="1"/>
    <col min="5" max="5" width="18.7265625" style="16" customWidth="1"/>
    <col min="6" max="6" width="20.81640625" style="16" customWidth="1"/>
    <col min="7" max="7" width="12" style="16" bestFit="1" customWidth="1"/>
    <col min="8" max="8" width="12.54296875" style="16" customWidth="1"/>
    <col min="9" max="9" width="33.26953125" style="16" customWidth="1"/>
    <col min="10" max="10" width="11.81640625" style="16" customWidth="1"/>
    <col min="11" max="11" width="30.26953125" style="16" customWidth="1"/>
    <col min="12" max="12" width="27" style="16" customWidth="1"/>
    <col min="13" max="13" width="24.26953125" style="16" customWidth="1"/>
    <col min="14" max="16384" width="8.7265625" style="16"/>
  </cols>
  <sheetData>
    <row r="1" spans="1:12" ht="15" customHeight="1" x14ac:dyDescent="0.35">
      <c r="A1" s="141" t="s">
        <v>9</v>
      </c>
      <c r="B1" s="142"/>
      <c r="C1" s="142"/>
      <c r="D1" s="142"/>
      <c r="E1" s="142"/>
      <c r="F1" s="142"/>
      <c r="G1" s="142"/>
      <c r="H1" s="142"/>
      <c r="I1" s="142"/>
      <c r="J1" s="142"/>
      <c r="K1" s="142"/>
      <c r="L1" s="142"/>
    </row>
    <row r="2" spans="1:12" ht="15" customHeight="1" x14ac:dyDescent="0.35">
      <c r="A2" s="143"/>
      <c r="B2" s="144"/>
      <c r="C2" s="144"/>
      <c r="D2" s="144"/>
      <c r="E2" s="144"/>
      <c r="F2" s="144"/>
      <c r="G2" s="144"/>
      <c r="H2" s="144"/>
      <c r="I2" s="144"/>
      <c r="J2" s="144"/>
      <c r="K2" s="144"/>
      <c r="L2" s="144"/>
    </row>
    <row r="3" spans="1:12" ht="5.5" customHeight="1" x14ac:dyDescent="0.35"/>
    <row r="4" spans="1:12" ht="23.5" x14ac:dyDescent="0.55000000000000004">
      <c r="A4" s="63"/>
      <c r="B4" s="145" t="s">
        <v>10</v>
      </c>
      <c r="C4" s="145"/>
      <c r="D4" s="145"/>
      <c r="E4" s="145"/>
      <c r="F4" s="17"/>
      <c r="G4" s="17"/>
      <c r="H4" s="17"/>
      <c r="I4" s="17"/>
      <c r="J4" s="17"/>
      <c r="K4" s="17"/>
      <c r="L4" s="17"/>
    </row>
    <row r="5" spans="1:12" ht="4.9000000000000004" customHeight="1" x14ac:dyDescent="0.35"/>
    <row r="6" spans="1:12" ht="40.15" customHeight="1" x14ac:dyDescent="0.35"/>
    <row r="7" spans="1:12" ht="55.9" customHeight="1" x14ac:dyDescent="0.35">
      <c r="A7" s="35" t="s">
        <v>11</v>
      </c>
      <c r="B7" s="36" t="s">
        <v>12</v>
      </c>
      <c r="C7" s="37" t="s">
        <v>13</v>
      </c>
      <c r="D7" s="37" t="s">
        <v>14</v>
      </c>
      <c r="E7" s="38" t="s">
        <v>15</v>
      </c>
      <c r="F7" s="37" t="s">
        <v>16</v>
      </c>
      <c r="G7" s="37" t="s">
        <v>17</v>
      </c>
      <c r="H7" s="37" t="s">
        <v>18</v>
      </c>
      <c r="I7" s="37" t="s">
        <v>19</v>
      </c>
      <c r="J7" s="64" t="s">
        <v>20</v>
      </c>
      <c r="K7" s="65" t="s">
        <v>21</v>
      </c>
      <c r="L7" s="66" t="s">
        <v>22</v>
      </c>
    </row>
    <row r="8" spans="1:12" ht="14.5" customHeight="1" x14ac:dyDescent="0.35">
      <c r="A8" s="33"/>
      <c r="B8" s="55"/>
      <c r="C8" s="56"/>
      <c r="D8" s="56"/>
      <c r="E8" s="55"/>
      <c r="F8" s="57" t="str">
        <f>IFERROR(VLOOKUP(E8,Costs[],2,FALSE),"")</f>
        <v/>
      </c>
      <c r="G8" s="58"/>
      <c r="H8" s="59"/>
      <c r="I8" s="59"/>
      <c r="J8" s="60"/>
      <c r="K8" s="61">
        <f t="shared" ref="K8:K29" si="0">IFERROR((((F8*G8)*H8)*I8)/D8,0)</f>
        <v>0</v>
      </c>
      <c r="L8" s="34"/>
    </row>
    <row r="9" spans="1:12" ht="14.5" customHeight="1" x14ac:dyDescent="0.35">
      <c r="A9" s="33"/>
      <c r="B9" s="55"/>
      <c r="C9" s="56"/>
      <c r="D9" s="56"/>
      <c r="E9" s="55"/>
      <c r="F9" s="57" t="str">
        <f>IFERROR(VLOOKUP(E9,Costs[],2,FALSE),"")</f>
        <v/>
      </c>
      <c r="G9" s="58"/>
      <c r="H9" s="59"/>
      <c r="I9" s="59"/>
      <c r="J9" s="60"/>
      <c r="K9" s="61">
        <f t="shared" ref="K9:K10" si="1">IFERROR((((F9*G9)*H9)*I9)/D9,0)</f>
        <v>0</v>
      </c>
      <c r="L9" s="34"/>
    </row>
    <row r="10" spans="1:12" ht="14.5" customHeight="1" x14ac:dyDescent="0.35">
      <c r="A10" s="33"/>
      <c r="B10" s="55"/>
      <c r="C10" s="56"/>
      <c r="D10" s="56"/>
      <c r="E10" s="55"/>
      <c r="F10" s="57" t="str">
        <f>IFERROR(VLOOKUP(E10,Costs[],2,FALSE),"")</f>
        <v/>
      </c>
      <c r="G10" s="58"/>
      <c r="H10" s="59"/>
      <c r="I10" s="59"/>
      <c r="J10" s="60"/>
      <c r="K10" s="61">
        <f t="shared" si="1"/>
        <v>0</v>
      </c>
      <c r="L10" s="34"/>
    </row>
    <row r="11" spans="1:12" ht="14.5" customHeight="1" x14ac:dyDescent="0.35">
      <c r="A11" s="33"/>
      <c r="B11" s="55"/>
      <c r="C11" s="56"/>
      <c r="D11" s="56"/>
      <c r="E11" s="55"/>
      <c r="F11" s="57" t="str">
        <f>IFERROR(VLOOKUP(E11,Costs[],2,FALSE),"")</f>
        <v/>
      </c>
      <c r="G11" s="58"/>
      <c r="H11" s="59"/>
      <c r="I11" s="59"/>
      <c r="J11" s="60"/>
      <c r="K11" s="61">
        <f t="shared" ref="K11:K15" si="2">IFERROR((((F11*G11)*H11)*I11)/D11,0)</f>
        <v>0</v>
      </c>
      <c r="L11" s="34"/>
    </row>
    <row r="12" spans="1:12" ht="14.5" customHeight="1" x14ac:dyDescent="0.35">
      <c r="A12" s="33"/>
      <c r="B12" s="55"/>
      <c r="C12" s="56"/>
      <c r="D12" s="56"/>
      <c r="E12" s="55"/>
      <c r="F12" s="57" t="str">
        <f>IFERROR(VLOOKUP(E12,Costs[],2,FALSE),"")</f>
        <v/>
      </c>
      <c r="G12" s="58"/>
      <c r="H12" s="59"/>
      <c r="I12" s="59"/>
      <c r="J12" s="60"/>
      <c r="K12" s="61">
        <f t="shared" si="2"/>
        <v>0</v>
      </c>
      <c r="L12" s="34"/>
    </row>
    <row r="13" spans="1:12" ht="14.5" customHeight="1" x14ac:dyDescent="0.35">
      <c r="A13" s="33"/>
      <c r="B13" s="55"/>
      <c r="C13" s="56"/>
      <c r="D13" s="56"/>
      <c r="E13" s="55"/>
      <c r="F13" s="57" t="str">
        <f>IFERROR(VLOOKUP(E13,Costs[],2,FALSE),"")</f>
        <v/>
      </c>
      <c r="G13" s="58"/>
      <c r="H13" s="59"/>
      <c r="I13" s="59"/>
      <c r="J13" s="60"/>
      <c r="K13" s="61">
        <f t="shared" si="2"/>
        <v>0</v>
      </c>
      <c r="L13" s="34"/>
    </row>
    <row r="14" spans="1:12" ht="14.5" customHeight="1" x14ac:dyDescent="0.35">
      <c r="A14" s="33"/>
      <c r="B14" s="55"/>
      <c r="C14" s="56"/>
      <c r="D14" s="56"/>
      <c r="E14" s="55"/>
      <c r="F14" s="57" t="str">
        <f>IFERROR(VLOOKUP(E14,Costs[],2,FALSE),"")</f>
        <v/>
      </c>
      <c r="G14" s="58"/>
      <c r="H14" s="59"/>
      <c r="I14" s="59"/>
      <c r="J14" s="60"/>
      <c r="K14" s="61">
        <f t="shared" si="2"/>
        <v>0</v>
      </c>
      <c r="L14" s="34"/>
    </row>
    <row r="15" spans="1:12" ht="13.5" customHeight="1" x14ac:dyDescent="0.35">
      <c r="A15" s="33"/>
      <c r="B15" s="55"/>
      <c r="C15" s="56"/>
      <c r="D15" s="56"/>
      <c r="E15" s="55"/>
      <c r="F15" s="57" t="str">
        <f>IFERROR(VLOOKUP(E15,Costs[],2,FALSE),"")</f>
        <v/>
      </c>
      <c r="G15" s="58"/>
      <c r="H15" s="59"/>
      <c r="I15" s="59"/>
      <c r="J15" s="60"/>
      <c r="K15" s="61">
        <f t="shared" si="2"/>
        <v>0</v>
      </c>
      <c r="L15" s="34"/>
    </row>
    <row r="16" spans="1:12" ht="13.5" customHeight="1" x14ac:dyDescent="0.35">
      <c r="A16" s="33"/>
      <c r="B16" s="55"/>
      <c r="C16" s="56"/>
      <c r="D16" s="56"/>
      <c r="E16" s="55"/>
      <c r="F16" s="57" t="str">
        <f>IFERROR(VLOOKUP(E16,Costs[],2,FALSE),"")</f>
        <v/>
      </c>
      <c r="G16" s="58"/>
      <c r="H16" s="59"/>
      <c r="I16" s="59"/>
      <c r="J16" s="60"/>
      <c r="K16" s="61">
        <f t="shared" ref="K16:K20" si="3">IFERROR((((F16*G16)*H16)*I16)/D16,0)</f>
        <v>0</v>
      </c>
      <c r="L16" s="34"/>
    </row>
    <row r="17" spans="1:14" ht="13.5" customHeight="1" x14ac:dyDescent="0.35">
      <c r="A17" s="33"/>
      <c r="B17" s="55"/>
      <c r="C17" s="56"/>
      <c r="D17" s="56"/>
      <c r="E17" s="55"/>
      <c r="F17" s="57" t="str">
        <f>IFERROR(VLOOKUP(E17,Costs[],2,FALSE),"")</f>
        <v/>
      </c>
      <c r="G17" s="58"/>
      <c r="H17" s="59"/>
      <c r="I17" s="59"/>
      <c r="J17" s="60"/>
      <c r="K17" s="61">
        <f t="shared" si="3"/>
        <v>0</v>
      </c>
      <c r="L17" s="34"/>
    </row>
    <row r="18" spans="1:14" ht="13.5" customHeight="1" x14ac:dyDescent="0.35">
      <c r="A18" s="33"/>
      <c r="B18" s="55"/>
      <c r="C18" s="56"/>
      <c r="D18" s="56"/>
      <c r="E18" s="55"/>
      <c r="F18" s="57" t="str">
        <f>IFERROR(VLOOKUP(E18,Costs[],2,FALSE),"")</f>
        <v/>
      </c>
      <c r="G18" s="58"/>
      <c r="H18" s="59"/>
      <c r="I18" s="59"/>
      <c r="J18" s="60"/>
      <c r="K18" s="61">
        <f t="shared" si="3"/>
        <v>0</v>
      </c>
      <c r="L18" s="34"/>
    </row>
    <row r="19" spans="1:14" ht="13.5" customHeight="1" x14ac:dyDescent="0.35">
      <c r="A19" s="33"/>
      <c r="B19" s="55"/>
      <c r="C19" s="56"/>
      <c r="D19" s="56"/>
      <c r="E19" s="55"/>
      <c r="F19" s="57" t="str">
        <f>IFERROR(VLOOKUP(E19,Costs[],2,FALSE),"")</f>
        <v/>
      </c>
      <c r="G19" s="58"/>
      <c r="H19" s="59"/>
      <c r="I19" s="59"/>
      <c r="J19" s="60"/>
      <c r="K19" s="61">
        <f t="shared" si="3"/>
        <v>0</v>
      </c>
      <c r="L19" s="34"/>
    </row>
    <row r="20" spans="1:14" ht="13.5" customHeight="1" x14ac:dyDescent="0.35">
      <c r="A20" s="33"/>
      <c r="B20" s="55"/>
      <c r="C20" s="56"/>
      <c r="D20" s="56"/>
      <c r="E20" s="55"/>
      <c r="F20" s="57" t="str">
        <f>IFERROR(VLOOKUP(E20,Costs[],2,FALSE),"")</f>
        <v/>
      </c>
      <c r="G20" s="58"/>
      <c r="H20" s="59"/>
      <c r="I20" s="59"/>
      <c r="J20" s="60"/>
      <c r="K20" s="61">
        <f t="shared" si="3"/>
        <v>0</v>
      </c>
      <c r="L20" s="34"/>
    </row>
    <row r="21" spans="1:14" ht="13.5" customHeight="1" x14ac:dyDescent="0.35">
      <c r="A21" s="32"/>
      <c r="B21" s="18"/>
      <c r="C21" s="56"/>
      <c r="D21" s="56"/>
      <c r="E21" s="18"/>
      <c r="F21" s="57" t="str">
        <f>IFERROR(VLOOKUP(E21,Costs[],2,FALSE),"")</f>
        <v/>
      </c>
      <c r="G21" s="58"/>
      <c r="H21" s="59"/>
      <c r="I21" s="59"/>
      <c r="J21" s="60"/>
      <c r="K21" s="61">
        <f>IFERROR((((F21*G21)*H21)*I21)/D21,0)</f>
        <v>0</v>
      </c>
      <c r="L21" s="34"/>
    </row>
    <row r="22" spans="1:14" x14ac:dyDescent="0.35">
      <c r="B22" s="19"/>
      <c r="C22" s="20"/>
      <c r="D22" s="20"/>
      <c r="E22" s="20"/>
      <c r="F22" s="21"/>
      <c r="G22" s="22"/>
      <c r="H22" s="23"/>
      <c r="I22" s="23"/>
      <c r="K22" s="24"/>
    </row>
    <row r="23" spans="1:14" ht="29" x14ac:dyDescent="0.35">
      <c r="A23" s="47" t="s">
        <v>23</v>
      </c>
      <c r="B23" s="48"/>
      <c r="C23" s="20"/>
      <c r="D23" s="20"/>
      <c r="G23" s="22"/>
      <c r="H23" s="23"/>
      <c r="I23" s="23"/>
      <c r="K23" s="24"/>
      <c r="N23" s="25"/>
    </row>
    <row r="24" spans="1:14" x14ac:dyDescent="0.35">
      <c r="A24" s="47"/>
      <c r="B24" s="48"/>
      <c r="C24" s="20"/>
      <c r="D24" s="20"/>
      <c r="G24" s="22"/>
      <c r="H24" s="23"/>
      <c r="I24" s="23"/>
      <c r="K24" s="24"/>
      <c r="N24" s="25"/>
    </row>
    <row r="25" spans="1:14" x14ac:dyDescent="0.35">
      <c r="A25" s="47"/>
      <c r="B25" s="48"/>
      <c r="C25" s="20"/>
      <c r="D25" s="20"/>
      <c r="G25" s="22"/>
      <c r="H25" s="23"/>
      <c r="I25" s="23"/>
      <c r="K25" s="24"/>
      <c r="N25" s="25"/>
    </row>
    <row r="26" spans="1:14" ht="72.5" x14ac:dyDescent="0.35">
      <c r="A26" s="40" t="s">
        <v>24</v>
      </c>
      <c r="B26" s="41" t="s">
        <v>25</v>
      </c>
      <c r="C26" s="42" t="s">
        <v>26</v>
      </c>
      <c r="D26" s="42" t="s">
        <v>27</v>
      </c>
      <c r="E26" s="43" t="s">
        <v>28</v>
      </c>
      <c r="F26" s="44" t="s">
        <v>29</v>
      </c>
      <c r="G26" s="44" t="s">
        <v>30</v>
      </c>
      <c r="H26" s="44" t="s">
        <v>31</v>
      </c>
      <c r="I26" s="44" t="s">
        <v>32</v>
      </c>
      <c r="J26" s="49" t="s">
        <v>20</v>
      </c>
      <c r="K26" s="45" t="s">
        <v>33</v>
      </c>
      <c r="L26" s="46" t="s">
        <v>34</v>
      </c>
    </row>
    <row r="27" spans="1:14" x14ac:dyDescent="0.35">
      <c r="A27" s="32"/>
      <c r="B27" s="18"/>
      <c r="C27" s="56"/>
      <c r="D27" s="56"/>
      <c r="E27" s="67"/>
      <c r="F27" s="68"/>
      <c r="G27" s="58"/>
      <c r="H27" s="59"/>
      <c r="I27" s="59"/>
      <c r="J27" s="60"/>
      <c r="K27" s="61">
        <f t="shared" si="0"/>
        <v>0</v>
      </c>
      <c r="L27" s="39"/>
    </row>
    <row r="28" spans="1:14" x14ac:dyDescent="0.35">
      <c r="A28" s="55"/>
      <c r="B28" s="55"/>
      <c r="C28" s="56"/>
      <c r="D28" s="56"/>
      <c r="E28" s="67"/>
      <c r="F28" s="68"/>
      <c r="G28" s="58"/>
      <c r="H28" s="59"/>
      <c r="I28" s="59"/>
      <c r="J28" s="60"/>
      <c r="K28" s="61">
        <f>IFERROR((((F28*G28)*H28)*I28)/D28,0)</f>
        <v>0</v>
      </c>
      <c r="L28" s="69"/>
    </row>
    <row r="29" spans="1:14" x14ac:dyDescent="0.35">
      <c r="A29" s="32"/>
      <c r="B29" s="18"/>
      <c r="C29" s="56"/>
      <c r="D29" s="56"/>
      <c r="E29" s="67"/>
      <c r="F29" s="68"/>
      <c r="G29" s="58"/>
      <c r="H29" s="59"/>
      <c r="I29" s="59"/>
      <c r="J29" s="60"/>
      <c r="K29" s="61">
        <f t="shared" si="0"/>
        <v>0</v>
      </c>
      <c r="L29" s="39"/>
    </row>
    <row r="30" spans="1:14" x14ac:dyDescent="0.35">
      <c r="A30" s="55"/>
      <c r="B30" s="55"/>
      <c r="C30" s="56"/>
      <c r="D30" s="56"/>
      <c r="E30" s="67"/>
      <c r="F30" s="68"/>
      <c r="G30" s="58"/>
      <c r="H30" s="59"/>
      <c r="I30" s="59"/>
      <c r="J30" s="60"/>
      <c r="K30" s="61">
        <f>IFERROR((((F30*G30)*H30)*I30)/D30,0)</f>
        <v>0</v>
      </c>
      <c r="L30" s="69"/>
    </row>
    <row r="31" spans="1:14" x14ac:dyDescent="0.35">
      <c r="A31" s="32"/>
      <c r="B31" s="18"/>
      <c r="C31" s="56"/>
      <c r="D31" s="56"/>
      <c r="E31" s="67"/>
      <c r="F31" s="68"/>
      <c r="G31" s="58"/>
      <c r="H31" s="59"/>
      <c r="I31" s="59"/>
      <c r="J31" s="60"/>
      <c r="K31" s="61">
        <f t="shared" ref="K31" si="4">IFERROR((((F31*G31)*H31)*I31)/D31,0)</f>
        <v>0</v>
      </c>
      <c r="L31" s="39"/>
    </row>
    <row r="32" spans="1:14" x14ac:dyDescent="0.35">
      <c r="A32" s="32"/>
      <c r="B32" s="18"/>
      <c r="C32" s="56"/>
      <c r="D32" s="56"/>
      <c r="E32" s="67"/>
      <c r="F32" s="68"/>
      <c r="G32" s="58"/>
      <c r="H32" s="59"/>
      <c r="I32" s="59"/>
      <c r="J32" s="60"/>
      <c r="K32" s="61">
        <f t="shared" ref="K32" si="5">IFERROR((((F32*G32)*H32)*I32)/D32,0)</f>
        <v>0</v>
      </c>
      <c r="L32" s="39"/>
    </row>
    <row r="33" spans="1:12" x14ac:dyDescent="0.35">
      <c r="A33" s="32"/>
      <c r="B33" s="18"/>
      <c r="C33" s="56"/>
      <c r="D33" s="56"/>
      <c r="E33" s="67"/>
      <c r="F33" s="68"/>
      <c r="G33" s="58"/>
      <c r="H33" s="59"/>
      <c r="I33" s="59"/>
      <c r="J33" s="60"/>
      <c r="K33" s="61">
        <f t="shared" ref="K33" si="6">IFERROR((((F33*G33)*H33)*I33)/D33,0)</f>
        <v>0</v>
      </c>
      <c r="L33" s="39"/>
    </row>
    <row r="34" spans="1:12" x14ac:dyDescent="0.35">
      <c r="A34" s="32"/>
      <c r="B34" s="18"/>
      <c r="C34" s="56"/>
      <c r="D34" s="56"/>
      <c r="E34" s="67"/>
      <c r="F34" s="68"/>
      <c r="G34" s="58"/>
      <c r="H34" s="59"/>
      <c r="I34" s="59"/>
      <c r="J34" s="60"/>
      <c r="K34" s="61">
        <f t="shared" ref="K34" si="7">IFERROR((((F34*G34)*H34)*I34)/D34,0)</f>
        <v>0</v>
      </c>
      <c r="L34" s="39"/>
    </row>
    <row r="35" spans="1:12" x14ac:dyDescent="0.35">
      <c r="A35" s="26"/>
    </row>
    <row r="36" spans="1:12" ht="15" thickBot="1" x14ac:dyDescent="0.4">
      <c r="H36" s="146" t="s">
        <v>35</v>
      </c>
      <c r="I36" s="147"/>
      <c r="J36" s="148"/>
      <c r="K36" s="29">
        <f>SUM(K7:K30)</f>
        <v>0</v>
      </c>
    </row>
    <row r="37" spans="1:12" ht="15" thickTop="1" x14ac:dyDescent="0.35">
      <c r="A37" s="27"/>
    </row>
    <row r="38" spans="1:12" x14ac:dyDescent="0.35">
      <c r="A38" s="28"/>
      <c r="B38" s="28"/>
      <c r="D38" s="15"/>
      <c r="E38" s="15"/>
      <c r="F38" s="15"/>
      <c r="G38" s="15"/>
      <c r="H38" s="15"/>
      <c r="I38" s="51" t="s">
        <v>36</v>
      </c>
      <c r="J38" s="53" t="s">
        <v>20</v>
      </c>
      <c r="K38" s="50" t="s">
        <v>37</v>
      </c>
      <c r="L38" s="54" t="s">
        <v>22</v>
      </c>
    </row>
    <row r="39" spans="1:12" x14ac:dyDescent="0.35">
      <c r="A39" s="28"/>
      <c r="B39" s="28"/>
      <c r="I39" s="52" t="s">
        <v>38</v>
      </c>
      <c r="J39" s="60"/>
      <c r="K39" s="61">
        <v>0</v>
      </c>
      <c r="L39" s="39"/>
    </row>
    <row r="40" spans="1:12" x14ac:dyDescent="0.35">
      <c r="A40" s="28"/>
      <c r="B40" s="28"/>
      <c r="I40" s="52"/>
      <c r="J40" s="60"/>
      <c r="K40" s="61">
        <v>0</v>
      </c>
      <c r="L40" s="39"/>
    </row>
    <row r="41" spans="1:12" x14ac:dyDescent="0.35">
      <c r="A41" s="28"/>
      <c r="B41" s="28"/>
      <c r="I41" s="52"/>
      <c r="J41" s="60"/>
      <c r="K41" s="61">
        <v>0</v>
      </c>
      <c r="L41" s="39"/>
    </row>
    <row r="42" spans="1:12" x14ac:dyDescent="0.35">
      <c r="A42" s="28"/>
      <c r="B42" s="28"/>
      <c r="I42" s="52"/>
      <c r="J42" s="60"/>
      <c r="K42" s="61">
        <v>0</v>
      </c>
      <c r="L42" s="39"/>
    </row>
    <row r="43" spans="1:12" x14ac:dyDescent="0.35">
      <c r="I43" s="52"/>
      <c r="J43" s="60"/>
      <c r="K43" s="61">
        <v>0</v>
      </c>
      <c r="L43" s="39"/>
    </row>
    <row r="44" spans="1:12" x14ac:dyDescent="0.35">
      <c r="I44" s="52"/>
      <c r="J44" s="60"/>
      <c r="K44" s="61">
        <v>0</v>
      </c>
      <c r="L44" s="39"/>
    </row>
    <row r="45" spans="1:12" x14ac:dyDescent="0.35">
      <c r="I45" s="52"/>
      <c r="J45" s="60"/>
      <c r="K45" s="61">
        <v>0</v>
      </c>
      <c r="L45" s="39"/>
    </row>
    <row r="47" spans="1:12" ht="15" thickBot="1" x14ac:dyDescent="0.4">
      <c r="I47" s="62" t="s">
        <v>39</v>
      </c>
      <c r="J47" s="62"/>
      <c r="K47" s="30">
        <f>SUM(K39:K45)</f>
        <v>0</v>
      </c>
    </row>
    <row r="48" spans="1:12" ht="15" thickTop="1" x14ac:dyDescent="0.35"/>
    <row r="49" spans="9:11" ht="15" thickBot="1" x14ac:dyDescent="0.4">
      <c r="I49" s="7" t="s">
        <v>40</v>
      </c>
      <c r="J49" s="9"/>
      <c r="K49" s="31">
        <f>K36+K47</f>
        <v>0</v>
      </c>
    </row>
    <row r="50" spans="9:11" ht="15" thickTop="1" x14ac:dyDescent="0.35"/>
  </sheetData>
  <sheetProtection selectLockedCells="1"/>
  <protectedRanges>
    <protectedRange sqref="H36:K36 A7:B7 A26:B26 D38:I38 I47:K47 J49:K49 K38:K45 K27:K34 F27:F34 K8:K21 F8:F21" name="Locked cells"/>
  </protectedRanges>
  <mergeCells count="3">
    <mergeCell ref="A1:L2"/>
    <mergeCell ref="B4:E4"/>
    <mergeCell ref="H36:J36"/>
  </mergeCells>
  <phoneticPr fontId="9" type="noConversion"/>
  <dataValidations count="1">
    <dataValidation type="list" allowBlank="1" showInputMessage="1" showErrorMessage="1" sqref="B8:B21" xr:uid="{00000000-0002-0000-0100-000000000000}">
      <formula1>"Spring,Summer,Autumn"</formula1>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locked="0" defaultSize="0" autoLine="0" r:id="rId5">
            <anchor moveWithCells="1">
              <from>
                <xdr:col>0</xdr:col>
                <xdr:colOff>31750</xdr:colOff>
                <xdr:row>5</xdr:row>
                <xdr:rowOff>114300</xdr:rowOff>
              </from>
              <to>
                <xdr:col>0</xdr:col>
                <xdr:colOff>1962150</xdr:colOff>
                <xdr:row>5</xdr:row>
                <xdr:rowOff>412750</xdr:rowOff>
              </to>
            </anchor>
          </controlPr>
        </control>
      </mc:Choice>
      <mc:Fallback>
        <control shapeId="1025" r:id="rId4" name="CommandButton1"/>
      </mc:Fallback>
    </mc:AlternateContent>
  </controls>
  <tableParts count="3">
    <tablePart r:id="rId6"/>
    <tablePart r:id="rId7"/>
    <tablePart r:id="rId8"/>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'Costs'!$D$2:$D$4</xm:f>
          </x14:formula1>
          <xm:sqref>B27:B34</xm:sqref>
        </x14:dataValidation>
        <x14:dataValidation type="list" allowBlank="1" showInputMessage="1" showErrorMessage="1" xr:uid="{00000000-0002-0000-0100-000001000000}">
          <x14:formula1>
            <xm:f>'Costs'!$A$2:$A$4</xm:f>
          </x14:formula1>
          <xm:sqref>E8:E21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14.65" customHeight="1" x14ac:dyDescent="0.35">
      <c r="A11" s="2"/>
      <c r="B11" s="2"/>
      <c r="C11" s="71"/>
      <c r="D11" s="71"/>
      <c r="E11" s="82"/>
      <c r="F11" s="72"/>
      <c r="G11" s="71"/>
      <c r="H11" s="71"/>
      <c r="I11" s="73"/>
      <c r="J11" s="74">
        <v>0</v>
      </c>
      <c r="K11" s="83" t="s">
        <v>109</v>
      </c>
    </row>
    <row r="12" spans="1:11" ht="43.5" x14ac:dyDescent="0.35">
      <c r="A12" s="3"/>
      <c r="B12" s="3"/>
      <c r="C12" s="71"/>
      <c r="D12" s="71"/>
      <c r="E12" s="82"/>
      <c r="F12" s="72"/>
      <c r="G12" s="71"/>
      <c r="H12" s="71"/>
      <c r="I12" s="73"/>
      <c r="J12" s="74">
        <v>0</v>
      </c>
      <c r="K12" s="76" t="s">
        <v>110</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46" t="s">
        <v>35</v>
      </c>
      <c r="H21" s="147"/>
      <c r="I21" s="148"/>
      <c r="J21" s="5">
        <f>SUM(J11:J19)</f>
        <v>0</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14.65" customHeight="1" x14ac:dyDescent="0.35">
      <c r="A11" s="2"/>
      <c r="B11" s="2"/>
      <c r="C11" s="71"/>
      <c r="D11" s="71"/>
      <c r="E11" s="82"/>
      <c r="F11" s="72"/>
      <c r="G11" s="71"/>
      <c r="H11" s="71"/>
      <c r="I11" s="73"/>
      <c r="J11" s="74">
        <v>0</v>
      </c>
      <c r="K11" s="83" t="s">
        <v>109</v>
      </c>
    </row>
    <row r="12" spans="1:11" ht="43.5" x14ac:dyDescent="0.35">
      <c r="A12" s="3"/>
      <c r="B12" s="3"/>
      <c r="C12" s="71"/>
      <c r="D12" s="71"/>
      <c r="E12" s="82"/>
      <c r="F12" s="72"/>
      <c r="G12" s="71"/>
      <c r="H12" s="71"/>
      <c r="I12" s="73"/>
      <c r="J12" s="74">
        <v>0</v>
      </c>
      <c r="K12" s="76" t="s">
        <v>110</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46" t="s">
        <v>35</v>
      </c>
      <c r="H21" s="147"/>
      <c r="I21" s="148"/>
      <c r="J21" s="5">
        <f>SUM(J11:J19)</f>
        <v>0</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14.65" customHeight="1" x14ac:dyDescent="0.35">
      <c r="A11" s="2"/>
      <c r="B11" s="2"/>
      <c r="C11" s="71"/>
      <c r="D11" s="71"/>
      <c r="E11" s="82"/>
      <c r="F11" s="72"/>
      <c r="G11" s="71"/>
      <c r="H11" s="71"/>
      <c r="I11" s="73"/>
      <c r="J11" s="74">
        <v>0</v>
      </c>
      <c r="K11" s="83" t="s">
        <v>109</v>
      </c>
    </row>
    <row r="12" spans="1:11" ht="43.5" x14ac:dyDescent="0.35">
      <c r="A12" s="3"/>
      <c r="B12" s="3"/>
      <c r="C12" s="71"/>
      <c r="D12" s="71"/>
      <c r="E12" s="82"/>
      <c r="F12" s="72"/>
      <c r="G12" s="71"/>
      <c r="H12" s="71"/>
      <c r="I12" s="73"/>
      <c r="J12" s="74">
        <v>0</v>
      </c>
      <c r="K12" s="76" t="s">
        <v>110</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46" t="s">
        <v>35</v>
      </c>
      <c r="H21" s="147"/>
      <c r="I21" s="148"/>
      <c r="J21" s="5">
        <f>SUM(J11:J19)</f>
        <v>0</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F9792-615F-4D86-B233-2BC05C9B06D2}">
  <dimension ref="A1:N49"/>
  <sheetViews>
    <sheetView topLeftCell="A6" workbookViewId="0">
      <selection activeCell="E10" sqref="E10"/>
    </sheetView>
  </sheetViews>
  <sheetFormatPr defaultColWidth="8.7265625" defaultRowHeight="14.5" x14ac:dyDescent="0.35"/>
  <cols>
    <col min="1" max="1" width="35.81640625" style="16" customWidth="1"/>
    <col min="2" max="2" width="13.7265625" style="16" customWidth="1"/>
    <col min="3" max="4" width="10.7265625" style="16" customWidth="1"/>
    <col min="5" max="5" width="18.7265625" style="16" customWidth="1"/>
    <col min="6" max="6" width="20.81640625" style="16" customWidth="1"/>
    <col min="7" max="7" width="12" style="16" bestFit="1" customWidth="1"/>
    <col min="8" max="8" width="12.54296875" style="16" customWidth="1"/>
    <col min="9" max="9" width="33.26953125" style="16" customWidth="1"/>
    <col min="10" max="10" width="11.81640625" style="16" customWidth="1"/>
    <col min="11" max="11" width="30.26953125" style="16" customWidth="1"/>
    <col min="12" max="12" width="27" style="16" customWidth="1"/>
    <col min="13" max="13" width="24.26953125" style="16" customWidth="1"/>
    <col min="14" max="16384" width="8.7265625" style="16"/>
  </cols>
  <sheetData>
    <row r="1" spans="1:12" ht="15" customHeight="1" x14ac:dyDescent="0.35">
      <c r="A1" s="141" t="s">
        <v>9</v>
      </c>
      <c r="B1" s="142"/>
      <c r="C1" s="142"/>
      <c r="D1" s="142"/>
      <c r="E1" s="142"/>
      <c r="F1" s="142"/>
      <c r="G1" s="142"/>
      <c r="H1" s="142"/>
      <c r="I1" s="142"/>
      <c r="J1" s="142"/>
      <c r="K1" s="142"/>
      <c r="L1" s="142"/>
    </row>
    <row r="2" spans="1:12" ht="15" customHeight="1" x14ac:dyDescent="0.35">
      <c r="A2" s="143"/>
      <c r="B2" s="144"/>
      <c r="C2" s="144"/>
      <c r="D2" s="144"/>
      <c r="E2" s="144"/>
      <c r="F2" s="144"/>
      <c r="G2" s="144"/>
      <c r="H2" s="144"/>
      <c r="I2" s="144"/>
      <c r="J2" s="144"/>
      <c r="K2" s="144"/>
      <c r="L2" s="144"/>
    </row>
    <row r="3" spans="1:12" ht="5.5" customHeight="1" x14ac:dyDescent="0.35"/>
    <row r="4" spans="1:12" ht="23.5" x14ac:dyDescent="0.55000000000000004">
      <c r="A4" s="63"/>
      <c r="B4" s="145" t="s">
        <v>10</v>
      </c>
      <c r="C4" s="145"/>
      <c r="D4" s="145"/>
      <c r="E4" s="145"/>
      <c r="F4" s="17"/>
      <c r="G4" s="17"/>
      <c r="H4" s="17"/>
      <c r="I4" s="17"/>
      <c r="J4" s="17"/>
      <c r="K4" s="17"/>
      <c r="L4" s="17"/>
    </row>
    <row r="5" spans="1:12" ht="4.9000000000000004" customHeight="1" x14ac:dyDescent="0.35"/>
    <row r="6" spans="1:12" ht="40.15" customHeight="1" x14ac:dyDescent="0.35"/>
    <row r="7" spans="1:12" ht="55.9" customHeight="1" x14ac:dyDescent="0.35">
      <c r="A7" s="35" t="s">
        <v>11</v>
      </c>
      <c r="B7" s="36" t="s">
        <v>12</v>
      </c>
      <c r="C7" s="37" t="s">
        <v>13</v>
      </c>
      <c r="D7" s="37" t="s">
        <v>14</v>
      </c>
      <c r="E7" s="38" t="s">
        <v>15</v>
      </c>
      <c r="F7" s="37" t="s">
        <v>16</v>
      </c>
      <c r="G7" s="37" t="s">
        <v>17</v>
      </c>
      <c r="H7" s="37" t="s">
        <v>18</v>
      </c>
      <c r="I7" s="37" t="s">
        <v>19</v>
      </c>
      <c r="J7" s="64" t="s">
        <v>20</v>
      </c>
      <c r="K7" s="65" t="s">
        <v>21</v>
      </c>
      <c r="L7" s="66" t="s">
        <v>22</v>
      </c>
    </row>
    <row r="8" spans="1:12" ht="14.5" customHeight="1" x14ac:dyDescent="0.35">
      <c r="A8" s="33"/>
      <c r="B8" s="55"/>
      <c r="C8" s="56"/>
      <c r="D8" s="56"/>
      <c r="E8" s="55"/>
      <c r="F8" s="57" t="str">
        <f>IFERROR(VLOOKUP(E8,Costs[],2,FALSE),"")</f>
        <v/>
      </c>
      <c r="G8" s="58"/>
      <c r="H8" s="59"/>
      <c r="I8" s="59"/>
      <c r="J8" s="60"/>
      <c r="K8" s="61">
        <f t="shared" ref="K8:K29" si="0">IFERROR((((F8*G8)*H8)*I8)/D8,0)</f>
        <v>0</v>
      </c>
      <c r="L8" s="34"/>
    </row>
    <row r="9" spans="1:12" ht="14.5" customHeight="1" x14ac:dyDescent="0.35">
      <c r="A9" s="33"/>
      <c r="B9" s="55"/>
      <c r="C9" s="56"/>
      <c r="D9" s="56"/>
      <c r="E9" s="55"/>
      <c r="F9" s="57" t="str">
        <f>IFERROR(VLOOKUP(E9,Costs[],2,FALSE),"")</f>
        <v/>
      </c>
      <c r="G9" s="58"/>
      <c r="H9" s="59"/>
      <c r="I9" s="59"/>
      <c r="J9" s="60"/>
      <c r="K9" s="61">
        <f t="shared" si="0"/>
        <v>0</v>
      </c>
      <c r="L9" s="34"/>
    </row>
    <row r="10" spans="1:12" ht="14.5" customHeight="1" x14ac:dyDescent="0.35">
      <c r="A10" s="33"/>
      <c r="B10" s="55"/>
      <c r="C10" s="56"/>
      <c r="D10" s="56"/>
      <c r="E10" s="55"/>
      <c r="F10" s="57" t="str">
        <f>IFERROR(VLOOKUP(E10,Costs[],2,FALSE),"")</f>
        <v/>
      </c>
      <c r="G10" s="58"/>
      <c r="H10" s="59"/>
      <c r="I10" s="59"/>
      <c r="J10" s="60"/>
      <c r="K10" s="61">
        <f t="shared" si="0"/>
        <v>0</v>
      </c>
      <c r="L10" s="34"/>
    </row>
    <row r="11" spans="1:12" ht="14.5" customHeight="1" x14ac:dyDescent="0.35">
      <c r="A11" s="33"/>
      <c r="B11" s="55"/>
      <c r="C11" s="56"/>
      <c r="D11" s="56"/>
      <c r="E11" s="55"/>
      <c r="F11" s="57" t="str">
        <f>IFERROR(VLOOKUP(E11,Costs[],2,FALSE),"")</f>
        <v/>
      </c>
      <c r="G11" s="58"/>
      <c r="H11" s="59"/>
      <c r="I11" s="59"/>
      <c r="J11" s="60"/>
      <c r="K11" s="61">
        <f t="shared" si="0"/>
        <v>0</v>
      </c>
      <c r="L11" s="34"/>
    </row>
    <row r="12" spans="1:12" ht="14.5" customHeight="1" x14ac:dyDescent="0.35">
      <c r="A12" s="33"/>
      <c r="B12" s="55"/>
      <c r="C12" s="56"/>
      <c r="D12" s="56"/>
      <c r="E12" s="55"/>
      <c r="F12" s="57" t="str">
        <f>IFERROR(VLOOKUP(E12,Costs[],2,FALSE),"")</f>
        <v/>
      </c>
      <c r="G12" s="58"/>
      <c r="H12" s="59"/>
      <c r="I12" s="59"/>
      <c r="J12" s="60"/>
      <c r="K12" s="61">
        <f t="shared" si="0"/>
        <v>0</v>
      </c>
      <c r="L12" s="34"/>
    </row>
    <row r="13" spans="1:12" ht="14.5" customHeight="1" x14ac:dyDescent="0.35">
      <c r="A13" s="33"/>
      <c r="B13" s="55"/>
      <c r="C13" s="56"/>
      <c r="D13" s="56"/>
      <c r="E13" s="55"/>
      <c r="F13" s="57" t="str">
        <f>IFERROR(VLOOKUP(E13,Costs[],2,FALSE),"")</f>
        <v/>
      </c>
      <c r="G13" s="58"/>
      <c r="H13" s="59"/>
      <c r="I13" s="59"/>
      <c r="J13" s="60"/>
      <c r="K13" s="61">
        <f t="shared" si="0"/>
        <v>0</v>
      </c>
      <c r="L13" s="34"/>
    </row>
    <row r="14" spans="1:12" ht="14.5" customHeight="1" x14ac:dyDescent="0.35">
      <c r="A14" s="33"/>
      <c r="B14" s="55"/>
      <c r="C14" s="56"/>
      <c r="D14" s="56"/>
      <c r="E14" s="55"/>
      <c r="F14" s="57" t="str">
        <f>IFERROR(VLOOKUP(E14,Costs[],2,FALSE),"")</f>
        <v/>
      </c>
      <c r="G14" s="58"/>
      <c r="H14" s="59"/>
      <c r="I14" s="59"/>
      <c r="J14" s="60"/>
      <c r="K14" s="61">
        <f t="shared" si="0"/>
        <v>0</v>
      </c>
      <c r="L14" s="34"/>
    </row>
    <row r="15" spans="1:12" ht="13.5" customHeight="1" x14ac:dyDescent="0.35">
      <c r="A15" s="33"/>
      <c r="B15" s="55"/>
      <c r="C15" s="56"/>
      <c r="D15" s="56"/>
      <c r="E15" s="55"/>
      <c r="F15" s="57" t="str">
        <f>IFERROR(VLOOKUP(E15,Costs[],2,FALSE),"")</f>
        <v/>
      </c>
      <c r="G15" s="58"/>
      <c r="H15" s="59"/>
      <c r="I15" s="59"/>
      <c r="J15" s="60"/>
      <c r="K15" s="61">
        <f t="shared" si="0"/>
        <v>0</v>
      </c>
      <c r="L15" s="34"/>
    </row>
    <row r="16" spans="1:12" ht="13.5" customHeight="1" x14ac:dyDescent="0.35">
      <c r="A16" s="33"/>
      <c r="B16" s="55"/>
      <c r="C16" s="56"/>
      <c r="D16" s="56"/>
      <c r="E16" s="55"/>
      <c r="F16" s="57" t="str">
        <f>IFERROR(VLOOKUP(E16,Costs[],2,FALSE),"")</f>
        <v/>
      </c>
      <c r="G16" s="58"/>
      <c r="H16" s="59"/>
      <c r="I16" s="59"/>
      <c r="J16" s="60"/>
      <c r="K16" s="61">
        <f t="shared" si="0"/>
        <v>0</v>
      </c>
      <c r="L16" s="34"/>
    </row>
    <row r="17" spans="1:14" ht="13.5" customHeight="1" x14ac:dyDescent="0.35">
      <c r="A17" s="33"/>
      <c r="B17" s="55"/>
      <c r="C17" s="56"/>
      <c r="D17" s="56"/>
      <c r="E17" s="55"/>
      <c r="F17" s="57" t="str">
        <f>IFERROR(VLOOKUP(E17,Costs[],2,FALSE),"")</f>
        <v/>
      </c>
      <c r="G17" s="58"/>
      <c r="H17" s="59"/>
      <c r="I17" s="59"/>
      <c r="J17" s="60"/>
      <c r="K17" s="61">
        <f t="shared" si="0"/>
        <v>0</v>
      </c>
      <c r="L17" s="34"/>
    </row>
    <row r="18" spans="1:14" ht="13.5" customHeight="1" x14ac:dyDescent="0.35">
      <c r="A18" s="33"/>
      <c r="B18" s="55"/>
      <c r="C18" s="56"/>
      <c r="D18" s="56"/>
      <c r="E18" s="55"/>
      <c r="F18" s="57" t="str">
        <f>IFERROR(VLOOKUP(E18,Costs[],2,FALSE),"")</f>
        <v/>
      </c>
      <c r="G18" s="58"/>
      <c r="H18" s="59"/>
      <c r="I18" s="59"/>
      <c r="J18" s="60"/>
      <c r="K18" s="61">
        <f t="shared" si="0"/>
        <v>0</v>
      </c>
      <c r="L18" s="34"/>
    </row>
    <row r="19" spans="1:14" ht="13.5" customHeight="1" x14ac:dyDescent="0.35">
      <c r="A19" s="33"/>
      <c r="B19" s="55"/>
      <c r="C19" s="56"/>
      <c r="D19" s="56"/>
      <c r="E19" s="55"/>
      <c r="F19" s="57" t="str">
        <f>IFERROR(VLOOKUP(E19,Costs[],2,FALSE),"")</f>
        <v/>
      </c>
      <c r="G19" s="58"/>
      <c r="H19" s="59"/>
      <c r="I19" s="59"/>
      <c r="J19" s="60"/>
      <c r="K19" s="61">
        <f t="shared" si="0"/>
        <v>0</v>
      </c>
      <c r="L19" s="34"/>
    </row>
    <row r="20" spans="1:14" ht="13.5" customHeight="1" x14ac:dyDescent="0.35">
      <c r="A20" s="33"/>
      <c r="B20" s="55"/>
      <c r="C20" s="56"/>
      <c r="D20" s="56"/>
      <c r="E20" s="55"/>
      <c r="F20" s="57" t="str">
        <f>IFERROR(VLOOKUP(E20,Costs[],2,FALSE),"")</f>
        <v/>
      </c>
      <c r="G20" s="58"/>
      <c r="H20" s="59"/>
      <c r="I20" s="59"/>
      <c r="J20" s="60"/>
      <c r="K20" s="61">
        <f t="shared" si="0"/>
        <v>0</v>
      </c>
      <c r="L20" s="34"/>
    </row>
    <row r="21" spans="1:14" ht="13.5" customHeight="1" x14ac:dyDescent="0.35">
      <c r="A21" s="32"/>
      <c r="B21" s="18"/>
      <c r="C21" s="56"/>
      <c r="D21" s="56"/>
      <c r="E21" s="18"/>
      <c r="F21" s="57" t="str">
        <f>IFERROR(VLOOKUP(E21,Costs[],2,FALSE),"")</f>
        <v/>
      </c>
      <c r="G21" s="58"/>
      <c r="H21" s="59"/>
      <c r="I21" s="59"/>
      <c r="J21" s="60"/>
      <c r="K21" s="61">
        <f>IFERROR((((F21*G21)*H21)*I21)/D21,0)</f>
        <v>0</v>
      </c>
      <c r="L21" s="34"/>
    </row>
    <row r="22" spans="1:14" x14ac:dyDescent="0.35">
      <c r="B22" s="19"/>
      <c r="C22" s="20"/>
      <c r="D22" s="20"/>
      <c r="E22" s="20"/>
      <c r="F22" s="21"/>
      <c r="G22" s="22"/>
      <c r="H22" s="23"/>
      <c r="I22" s="23"/>
      <c r="K22" s="24"/>
    </row>
    <row r="23" spans="1:14" ht="29" x14ac:dyDescent="0.35">
      <c r="A23" s="47" t="s">
        <v>23</v>
      </c>
      <c r="B23" s="48"/>
      <c r="C23" s="20"/>
      <c r="D23" s="20"/>
      <c r="G23" s="22"/>
      <c r="H23" s="23"/>
      <c r="I23" s="23"/>
      <c r="K23" s="24"/>
      <c r="N23" s="25"/>
    </row>
    <row r="24" spans="1:14" x14ac:dyDescent="0.35">
      <c r="A24" s="47"/>
      <c r="B24" s="48"/>
      <c r="C24" s="20"/>
      <c r="D24" s="20"/>
      <c r="G24" s="22"/>
      <c r="H24" s="23"/>
      <c r="I24" s="23"/>
      <c r="K24" s="24"/>
      <c r="N24" s="25"/>
    </row>
    <row r="25" spans="1:14" x14ac:dyDescent="0.35">
      <c r="A25" s="47"/>
      <c r="B25" s="48"/>
      <c r="C25" s="20"/>
      <c r="D25" s="20"/>
      <c r="G25" s="22"/>
      <c r="H25" s="23"/>
      <c r="I25" s="23"/>
      <c r="K25" s="24"/>
      <c r="N25" s="25"/>
    </row>
    <row r="26" spans="1:14" ht="72.5" x14ac:dyDescent="0.35">
      <c r="A26" s="40" t="s">
        <v>24</v>
      </c>
      <c r="B26" s="41" t="s">
        <v>25</v>
      </c>
      <c r="C26" s="42" t="s">
        <v>26</v>
      </c>
      <c r="D26" s="42" t="s">
        <v>27</v>
      </c>
      <c r="E26" s="43" t="s">
        <v>28</v>
      </c>
      <c r="F26" s="44" t="s">
        <v>29</v>
      </c>
      <c r="G26" s="44" t="s">
        <v>30</v>
      </c>
      <c r="H26" s="44" t="s">
        <v>31</v>
      </c>
      <c r="I26" s="44" t="s">
        <v>32</v>
      </c>
      <c r="J26" s="49" t="s">
        <v>20</v>
      </c>
      <c r="K26" s="45" t="s">
        <v>33</v>
      </c>
      <c r="L26" s="46" t="s">
        <v>34</v>
      </c>
    </row>
    <row r="27" spans="1:14" x14ac:dyDescent="0.35">
      <c r="A27" s="32"/>
      <c r="B27" s="18"/>
      <c r="C27" s="56"/>
      <c r="D27" s="56"/>
      <c r="E27" s="67"/>
      <c r="F27" s="68"/>
      <c r="G27" s="58"/>
      <c r="H27" s="59"/>
      <c r="I27" s="59"/>
      <c r="J27" s="60"/>
      <c r="K27" s="61">
        <f t="shared" si="0"/>
        <v>0</v>
      </c>
      <c r="L27" s="39"/>
    </row>
    <row r="28" spans="1:14" x14ac:dyDescent="0.35">
      <c r="A28" s="55"/>
      <c r="B28" s="55"/>
      <c r="C28" s="56"/>
      <c r="D28" s="56"/>
      <c r="E28" s="67"/>
      <c r="F28" s="68"/>
      <c r="G28" s="58"/>
      <c r="H28" s="59"/>
      <c r="I28" s="59"/>
      <c r="J28" s="60"/>
      <c r="K28" s="61">
        <f>IFERROR((((F28*G28)*H28)*I28)/D28,0)</f>
        <v>0</v>
      </c>
      <c r="L28" s="69"/>
    </row>
    <row r="29" spans="1:14" x14ac:dyDescent="0.35">
      <c r="A29" s="32"/>
      <c r="B29" s="18"/>
      <c r="C29" s="56"/>
      <c r="D29" s="56"/>
      <c r="E29" s="67"/>
      <c r="F29" s="68"/>
      <c r="G29" s="58"/>
      <c r="H29" s="59"/>
      <c r="I29" s="59"/>
      <c r="J29" s="60"/>
      <c r="K29" s="61">
        <f t="shared" si="0"/>
        <v>0</v>
      </c>
      <c r="L29" s="39"/>
    </row>
    <row r="30" spans="1:14" x14ac:dyDescent="0.35">
      <c r="A30" s="55"/>
      <c r="B30" s="55"/>
      <c r="C30" s="56"/>
      <c r="D30" s="56"/>
      <c r="E30" s="67"/>
      <c r="F30" s="68"/>
      <c r="G30" s="58"/>
      <c r="H30" s="59"/>
      <c r="I30" s="59"/>
      <c r="J30" s="60"/>
      <c r="K30" s="61">
        <f>IFERROR((((F30*G30)*H30)*I30)/D30,0)</f>
        <v>0</v>
      </c>
      <c r="L30" s="69"/>
    </row>
    <row r="31" spans="1:14" x14ac:dyDescent="0.35">
      <c r="A31" s="32"/>
      <c r="B31" s="18"/>
      <c r="C31" s="56"/>
      <c r="D31" s="56"/>
      <c r="E31" s="67"/>
      <c r="F31" s="68"/>
      <c r="G31" s="58"/>
      <c r="H31" s="59"/>
      <c r="I31" s="59"/>
      <c r="J31" s="60"/>
      <c r="K31" s="61">
        <f t="shared" ref="K31:K33" si="1">IFERROR((((F31*G31)*H31)*I31)/D31,0)</f>
        <v>0</v>
      </c>
      <c r="L31" s="39"/>
    </row>
    <row r="32" spans="1:14" x14ac:dyDescent="0.35">
      <c r="A32" s="32"/>
      <c r="B32" s="18"/>
      <c r="C32" s="56"/>
      <c r="D32" s="56"/>
      <c r="E32" s="67"/>
      <c r="F32" s="68"/>
      <c r="G32" s="58"/>
      <c r="H32" s="59"/>
      <c r="I32" s="59"/>
      <c r="J32" s="60"/>
      <c r="K32" s="61">
        <f t="shared" si="1"/>
        <v>0</v>
      </c>
      <c r="L32" s="39"/>
    </row>
    <row r="33" spans="1:12" x14ac:dyDescent="0.35">
      <c r="A33" s="32"/>
      <c r="B33" s="18"/>
      <c r="C33" s="56"/>
      <c r="D33" s="56"/>
      <c r="E33" s="67"/>
      <c r="F33" s="68"/>
      <c r="G33" s="58"/>
      <c r="H33" s="59"/>
      <c r="I33" s="59"/>
      <c r="J33" s="60"/>
      <c r="K33" s="61">
        <f t="shared" si="1"/>
        <v>0</v>
      </c>
      <c r="L33" s="39"/>
    </row>
    <row r="34" spans="1:12" x14ac:dyDescent="0.35">
      <c r="A34" s="26"/>
    </row>
    <row r="35" spans="1:12" ht="15" thickBot="1" x14ac:dyDescent="0.4">
      <c r="H35" s="146" t="s">
        <v>35</v>
      </c>
      <c r="I35" s="147"/>
      <c r="J35" s="148"/>
      <c r="K35" s="29">
        <f>SUM(K7:K30)</f>
        <v>0</v>
      </c>
    </row>
    <row r="36" spans="1:12" ht="15" thickTop="1" x14ac:dyDescent="0.35">
      <c r="A36" s="27"/>
    </row>
    <row r="37" spans="1:12" x14ac:dyDescent="0.35">
      <c r="A37" s="28"/>
      <c r="B37" s="28"/>
      <c r="D37" s="15"/>
      <c r="E37" s="15"/>
      <c r="F37" s="15"/>
      <c r="G37" s="15"/>
      <c r="H37" s="15"/>
      <c r="I37" s="51" t="s">
        <v>36</v>
      </c>
      <c r="J37" s="53" t="s">
        <v>20</v>
      </c>
      <c r="K37" s="50" t="s">
        <v>37</v>
      </c>
      <c r="L37" s="54" t="s">
        <v>22</v>
      </c>
    </row>
    <row r="38" spans="1:12" x14ac:dyDescent="0.35">
      <c r="A38" s="28"/>
      <c r="B38" s="28"/>
      <c r="I38" s="52" t="s">
        <v>38</v>
      </c>
      <c r="J38" s="60"/>
      <c r="K38" s="61">
        <v>0</v>
      </c>
      <c r="L38" s="39"/>
    </row>
    <row r="39" spans="1:12" x14ac:dyDescent="0.35">
      <c r="A39" s="28"/>
      <c r="B39" s="28"/>
      <c r="I39" s="52"/>
      <c r="J39" s="60"/>
      <c r="K39" s="61">
        <v>0</v>
      </c>
      <c r="L39" s="39"/>
    </row>
    <row r="40" spans="1:12" x14ac:dyDescent="0.35">
      <c r="A40" s="28"/>
      <c r="B40" s="28"/>
      <c r="I40" s="52"/>
      <c r="J40" s="60"/>
      <c r="K40" s="61">
        <v>0</v>
      </c>
      <c r="L40" s="39"/>
    </row>
    <row r="41" spans="1:12" x14ac:dyDescent="0.35">
      <c r="A41" s="28"/>
      <c r="B41" s="28"/>
      <c r="I41" s="52"/>
      <c r="J41" s="60"/>
      <c r="K41" s="61">
        <v>0</v>
      </c>
      <c r="L41" s="39"/>
    </row>
    <row r="42" spans="1:12" x14ac:dyDescent="0.35">
      <c r="I42" s="52"/>
      <c r="J42" s="60"/>
      <c r="K42" s="61">
        <v>0</v>
      </c>
      <c r="L42" s="39"/>
    </row>
    <row r="43" spans="1:12" x14ac:dyDescent="0.35">
      <c r="I43" s="52"/>
      <c r="J43" s="60"/>
      <c r="K43" s="61">
        <v>0</v>
      </c>
      <c r="L43" s="39"/>
    </row>
    <row r="44" spans="1:12" x14ac:dyDescent="0.35">
      <c r="I44" s="52"/>
      <c r="J44" s="60"/>
      <c r="K44" s="61">
        <v>0</v>
      </c>
      <c r="L44" s="39"/>
    </row>
    <row r="46" spans="1:12" ht="15" thickBot="1" x14ac:dyDescent="0.4">
      <c r="I46" s="62" t="s">
        <v>39</v>
      </c>
      <c r="J46" s="62"/>
      <c r="K46" s="30">
        <f>SUM(K38:K44)</f>
        <v>0</v>
      </c>
    </row>
    <row r="47" spans="1:12" ht="15" thickTop="1" x14ac:dyDescent="0.35"/>
    <row r="48" spans="1:12" ht="15" thickBot="1" x14ac:dyDescent="0.4">
      <c r="I48" s="7" t="s">
        <v>40</v>
      </c>
      <c r="J48" s="9"/>
      <c r="K48" s="31">
        <f>K35+K46</f>
        <v>0</v>
      </c>
    </row>
    <row r="49" ht="15" thickTop="1" x14ac:dyDescent="0.35"/>
  </sheetData>
  <protectedRanges>
    <protectedRange sqref="H35:K35 A7:B7 A26:B26 D37:I37 I46:K46 J48:K48 K37:K44 K8:K21 F8:F21 F27:F33 K27:K33" name="Locked cells_1"/>
  </protectedRanges>
  <mergeCells count="3">
    <mergeCell ref="A1:L2"/>
    <mergeCell ref="B4:E4"/>
    <mergeCell ref="H35:J35"/>
  </mergeCells>
  <dataValidations count="1">
    <dataValidation type="list" allowBlank="1" showInputMessage="1" showErrorMessage="1" sqref="B8:B21" xr:uid="{8CBD6E5B-0FA6-4CE7-B9AA-25684D42FEC2}">
      <formula1>"Spring,Summer,Autumn"</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5D7D54DF-FBFE-483E-8DA7-EACA5CD7FBEC}">
          <x14:formula1>
            <xm:f>'Costs'!$A$2:$A$4</xm:f>
          </x14:formula1>
          <xm:sqref>E8:E21</xm:sqref>
        </x14:dataValidation>
        <x14:dataValidation type="list" allowBlank="1" showInputMessage="1" showErrorMessage="1" xr:uid="{E62C32E0-0160-4BFD-9664-A2A5B62E889E}">
          <x14:formula1>
            <xm:f>'Costs'!$D$2:$D$4</xm:f>
          </x14:formula1>
          <xm:sqref>B27:B33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9BD65-4C58-4A7D-A485-1D02A47962CB}">
  <dimension ref="A1:B15"/>
  <sheetViews>
    <sheetView workbookViewId="0">
      <selection activeCell="A4" sqref="A4"/>
    </sheetView>
  </sheetViews>
  <sheetFormatPr defaultRowHeight="14.5" x14ac:dyDescent="0.35"/>
  <cols>
    <col min="1" max="1" width="12" customWidth="1"/>
    <col min="2" max="2" width="16.26953125" customWidth="1"/>
  </cols>
  <sheetData>
    <row r="1" spans="1:2" ht="15.5" x14ac:dyDescent="0.35">
      <c r="A1" s="92" t="s">
        <v>41</v>
      </c>
    </row>
    <row r="3" spans="1:2" ht="16" thickBot="1" x14ac:dyDescent="0.4">
      <c r="A3" s="84" t="s">
        <v>42</v>
      </c>
      <c r="B3" s="85" t="s">
        <v>43</v>
      </c>
    </row>
    <row r="4" spans="1:2" ht="16" thickBot="1" x14ac:dyDescent="0.4">
      <c r="A4" s="86" t="s">
        <v>44</v>
      </c>
      <c r="B4" s="87" t="s">
        <v>45</v>
      </c>
    </row>
    <row r="5" spans="1:2" ht="16" thickBot="1" x14ac:dyDescent="0.4">
      <c r="A5" s="86" t="s">
        <v>46</v>
      </c>
      <c r="B5" s="87" t="s">
        <v>47</v>
      </c>
    </row>
    <row r="6" spans="1:2" ht="16" thickBot="1" x14ac:dyDescent="0.4">
      <c r="A6" s="86" t="s">
        <v>48</v>
      </c>
      <c r="B6" s="87" t="s">
        <v>49</v>
      </c>
    </row>
    <row r="7" spans="1:2" ht="16" thickBot="1" x14ac:dyDescent="0.4">
      <c r="A7" s="88" t="s">
        <v>50</v>
      </c>
      <c r="B7" s="89" t="s">
        <v>51</v>
      </c>
    </row>
    <row r="8" spans="1:2" ht="16" thickBot="1" x14ac:dyDescent="0.4">
      <c r="A8" s="86" t="s">
        <v>52</v>
      </c>
      <c r="B8" s="87" t="s">
        <v>53</v>
      </c>
    </row>
    <row r="9" spans="1:2" ht="16" thickBot="1" x14ac:dyDescent="0.4">
      <c r="A9" s="86" t="s">
        <v>54</v>
      </c>
      <c r="B9" s="87" t="s">
        <v>55</v>
      </c>
    </row>
    <row r="10" spans="1:2" ht="16" thickBot="1" x14ac:dyDescent="0.4">
      <c r="A10" s="88" t="s">
        <v>56</v>
      </c>
      <c r="B10" s="89" t="s">
        <v>57</v>
      </c>
    </row>
    <row r="11" spans="1:2" ht="16" thickBot="1" x14ac:dyDescent="0.4">
      <c r="A11" s="86" t="s">
        <v>58</v>
      </c>
      <c r="B11" s="87" t="s">
        <v>59</v>
      </c>
    </row>
    <row r="12" spans="1:2" ht="16" thickBot="1" x14ac:dyDescent="0.4">
      <c r="A12" s="86" t="s">
        <v>60</v>
      </c>
      <c r="B12" s="87" t="s">
        <v>61</v>
      </c>
    </row>
    <row r="13" spans="1:2" ht="16" thickBot="1" x14ac:dyDescent="0.4">
      <c r="A13" s="88" t="s">
        <v>62</v>
      </c>
      <c r="B13" s="89" t="s">
        <v>63</v>
      </c>
    </row>
    <row r="14" spans="1:2" ht="16" thickBot="1" x14ac:dyDescent="0.4">
      <c r="A14" s="86" t="s">
        <v>64</v>
      </c>
      <c r="B14" s="87" t="s">
        <v>65</v>
      </c>
    </row>
    <row r="15" spans="1:2" ht="15.5" x14ac:dyDescent="0.35">
      <c r="A15" s="90" t="s">
        <v>66</v>
      </c>
      <c r="B15" s="91" t="s">
        <v>67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DC7A-6D5E-4632-97EC-E9DFE550A16A}">
  <dimension ref="A1"/>
  <sheetViews>
    <sheetView zoomScale="120" zoomScaleNormal="120" workbookViewId="0">
      <selection activeCell="H27" sqref="H27"/>
    </sheetView>
  </sheetViews>
  <sheetFormatPr defaultRowHeight="14.5"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C93D5-6CD5-4FA4-9FCA-D499F67DCB6C}">
  <dimension ref="A1:N71"/>
  <sheetViews>
    <sheetView tabSelected="1" topLeftCell="A42" workbookViewId="0">
      <selection activeCell="L70" sqref="L70"/>
    </sheetView>
  </sheetViews>
  <sheetFormatPr defaultColWidth="8.7265625" defaultRowHeight="14.5" x14ac:dyDescent="0.35"/>
  <cols>
    <col min="1" max="1" width="35.81640625" style="95" customWidth="1"/>
    <col min="2" max="2" width="13.7265625" style="16" customWidth="1"/>
    <col min="3" max="4" width="10.7265625" style="16" customWidth="1"/>
    <col min="5" max="5" width="18.7265625" style="16" customWidth="1"/>
    <col min="6" max="6" width="20.81640625" style="16" customWidth="1"/>
    <col min="7" max="7" width="12" style="16" bestFit="1" customWidth="1"/>
    <col min="8" max="8" width="12.54296875" style="16" customWidth="1"/>
    <col min="9" max="9" width="33.26953125" style="16" customWidth="1"/>
    <col min="10" max="10" width="11.81640625" style="16" customWidth="1"/>
    <col min="11" max="11" width="12.54296875" style="16" customWidth="1"/>
    <col min="12" max="12" width="58.81640625" style="113" customWidth="1"/>
    <col min="13" max="13" width="24.26953125" style="16" customWidth="1"/>
    <col min="14" max="16384" width="8.7265625" style="16"/>
  </cols>
  <sheetData>
    <row r="1" spans="1:12" ht="15" customHeight="1" x14ac:dyDescent="0.35">
      <c r="A1" s="141" t="s">
        <v>9</v>
      </c>
      <c r="B1" s="142"/>
      <c r="C1" s="142"/>
      <c r="D1" s="142"/>
      <c r="E1" s="142"/>
      <c r="F1" s="142"/>
      <c r="G1" s="142"/>
      <c r="H1" s="142"/>
      <c r="I1" s="142"/>
      <c r="J1" s="142"/>
      <c r="K1" s="142"/>
      <c r="L1" s="142"/>
    </row>
    <row r="2" spans="1:12" ht="15" customHeight="1" x14ac:dyDescent="0.35">
      <c r="A2" s="143"/>
      <c r="B2" s="144"/>
      <c r="C2" s="144"/>
      <c r="D2" s="144"/>
      <c r="E2" s="144"/>
      <c r="F2" s="144"/>
      <c r="G2" s="144"/>
      <c r="H2" s="144"/>
      <c r="I2" s="144"/>
      <c r="J2" s="144"/>
      <c r="K2" s="144"/>
      <c r="L2" s="144"/>
    </row>
    <row r="3" spans="1:12" ht="5.5" customHeight="1" x14ac:dyDescent="0.35"/>
    <row r="4" spans="1:12" ht="23.5" x14ac:dyDescent="0.55000000000000004">
      <c r="A4" s="106" t="s">
        <v>157</v>
      </c>
      <c r="B4" s="145" t="s">
        <v>115</v>
      </c>
      <c r="C4" s="145"/>
      <c r="D4" s="145"/>
      <c r="E4" s="145"/>
      <c r="F4" s="17"/>
      <c r="G4" s="17"/>
      <c r="H4" s="17"/>
      <c r="I4" s="17"/>
      <c r="J4" s="17"/>
      <c r="K4" s="17"/>
      <c r="L4" s="114"/>
    </row>
    <row r="5" spans="1:12" ht="4.9000000000000004" customHeight="1" x14ac:dyDescent="0.35"/>
    <row r="6" spans="1:12" ht="40.15" customHeight="1" x14ac:dyDescent="0.35"/>
    <row r="7" spans="1:12" ht="55.9" customHeight="1" x14ac:dyDescent="0.35">
      <c r="A7" s="35" t="s">
        <v>11</v>
      </c>
      <c r="B7" s="36" t="s">
        <v>12</v>
      </c>
      <c r="C7" s="37" t="s">
        <v>13</v>
      </c>
      <c r="D7" s="37" t="s">
        <v>14</v>
      </c>
      <c r="E7" s="38" t="s">
        <v>15</v>
      </c>
      <c r="F7" s="37" t="s">
        <v>16</v>
      </c>
      <c r="G7" s="37" t="s">
        <v>17</v>
      </c>
      <c r="H7" s="37" t="s">
        <v>18</v>
      </c>
      <c r="I7" s="37" t="s">
        <v>19</v>
      </c>
      <c r="J7" s="64" t="s">
        <v>20</v>
      </c>
      <c r="K7" s="65" t="s">
        <v>21</v>
      </c>
      <c r="L7" s="115" t="s">
        <v>22</v>
      </c>
    </row>
    <row r="8" spans="1:12" ht="77.5" customHeight="1" x14ac:dyDescent="0.35">
      <c r="A8" s="93" t="s">
        <v>119</v>
      </c>
      <c r="B8" s="55" t="s">
        <v>4</v>
      </c>
      <c r="C8" s="56">
        <v>1</v>
      </c>
      <c r="D8" s="56">
        <v>1</v>
      </c>
      <c r="E8" s="55" t="s">
        <v>5</v>
      </c>
      <c r="F8" s="57">
        <f>IFERROR(VLOOKUP(E8,Costs[],2,FALSE),"")</f>
        <v>13.47</v>
      </c>
      <c r="G8" s="58">
        <v>0.17</v>
      </c>
      <c r="H8" s="59">
        <v>5</v>
      </c>
      <c r="I8" s="59">
        <v>10</v>
      </c>
      <c r="J8" s="60"/>
      <c r="K8" s="61">
        <f t="shared" ref="K8:K50" si="0">IFERROR((((F8*G8)*H8)*I8)/D8,0)</f>
        <v>114.495</v>
      </c>
      <c r="L8" s="97" t="s">
        <v>120</v>
      </c>
    </row>
    <row r="9" spans="1:12" ht="90.5" customHeight="1" x14ac:dyDescent="0.35">
      <c r="A9" s="93" t="s">
        <v>68</v>
      </c>
      <c r="B9" s="55" t="s">
        <v>4</v>
      </c>
      <c r="C9" s="56">
        <v>1</v>
      </c>
      <c r="D9" s="56">
        <v>1</v>
      </c>
      <c r="E9" s="55" t="s">
        <v>5</v>
      </c>
      <c r="F9" s="57">
        <f>IFERROR(VLOOKUP(E9,Costs[],2,FALSE),"")</f>
        <v>13.47</v>
      </c>
      <c r="G9" s="58">
        <v>0.25</v>
      </c>
      <c r="H9" s="59">
        <v>10</v>
      </c>
      <c r="I9" s="59">
        <v>10</v>
      </c>
      <c r="J9" s="60"/>
      <c r="K9" s="61">
        <f t="shared" si="0"/>
        <v>336.75000000000006</v>
      </c>
      <c r="L9" s="97" t="s">
        <v>122</v>
      </c>
    </row>
    <row r="10" spans="1:12" ht="104.5" customHeight="1" x14ac:dyDescent="0.35">
      <c r="A10" s="93" t="s">
        <v>124</v>
      </c>
      <c r="B10" s="55" t="s">
        <v>4</v>
      </c>
      <c r="C10" s="56">
        <v>1</v>
      </c>
      <c r="D10" s="56">
        <v>1</v>
      </c>
      <c r="E10" s="55" t="s">
        <v>5</v>
      </c>
      <c r="F10" s="57">
        <f>IFERROR(VLOOKUP(E10,Costs[],2,FALSE),"")</f>
        <v>13.47</v>
      </c>
      <c r="G10" s="58">
        <v>0.08</v>
      </c>
      <c r="H10" s="59">
        <v>3</v>
      </c>
      <c r="I10" s="59">
        <v>10</v>
      </c>
      <c r="J10" s="60"/>
      <c r="K10" s="61">
        <f t="shared" si="0"/>
        <v>32.328000000000003</v>
      </c>
      <c r="L10" s="97" t="s">
        <v>132</v>
      </c>
    </row>
    <row r="11" spans="1:12" ht="50" customHeight="1" x14ac:dyDescent="0.35">
      <c r="A11" s="93" t="s">
        <v>123</v>
      </c>
      <c r="B11" s="55" t="s">
        <v>4</v>
      </c>
      <c r="C11" s="56">
        <v>1</v>
      </c>
      <c r="D11" s="56">
        <v>1</v>
      </c>
      <c r="E11" s="55" t="s">
        <v>5</v>
      </c>
      <c r="F11" s="57">
        <f>IFERROR(VLOOKUP(E11,Costs[],2,FALSE),"")</f>
        <v>13.47</v>
      </c>
      <c r="G11" s="58">
        <v>0.25</v>
      </c>
      <c r="H11" s="59">
        <v>5</v>
      </c>
      <c r="I11" s="59">
        <v>10</v>
      </c>
      <c r="J11" s="60"/>
      <c r="K11" s="61">
        <f t="shared" si="0"/>
        <v>168.37500000000003</v>
      </c>
      <c r="L11" s="97" t="s">
        <v>125</v>
      </c>
    </row>
    <row r="12" spans="1:12" ht="105" customHeight="1" x14ac:dyDescent="0.35">
      <c r="A12" s="93" t="s">
        <v>126</v>
      </c>
      <c r="B12" s="55" t="s">
        <v>4</v>
      </c>
      <c r="C12" s="56">
        <v>1</v>
      </c>
      <c r="D12" s="56">
        <v>1</v>
      </c>
      <c r="E12" s="55" t="s">
        <v>5</v>
      </c>
      <c r="F12" s="57">
        <f>IFERROR(VLOOKUP(E12,Costs[],2,FALSE),"")</f>
        <v>13.47</v>
      </c>
      <c r="G12" s="58">
        <v>0.17</v>
      </c>
      <c r="H12" s="59">
        <v>15</v>
      </c>
      <c r="I12" s="59">
        <v>10</v>
      </c>
      <c r="J12" s="60"/>
      <c r="K12" s="61">
        <f t="shared" si="0"/>
        <v>343.48500000000001</v>
      </c>
      <c r="L12" s="97" t="s">
        <v>127</v>
      </c>
    </row>
    <row r="13" spans="1:12" ht="96.65" customHeight="1" x14ac:dyDescent="0.35">
      <c r="A13" s="93" t="s">
        <v>128</v>
      </c>
      <c r="B13" s="55" t="s">
        <v>4</v>
      </c>
      <c r="C13" s="56">
        <v>1</v>
      </c>
      <c r="D13" s="56">
        <v>1</v>
      </c>
      <c r="E13" s="55" t="s">
        <v>5</v>
      </c>
      <c r="F13" s="57">
        <f>IFERROR(VLOOKUP(E13,Costs[],2,FALSE),"")</f>
        <v>13.47</v>
      </c>
      <c r="G13" s="58">
        <v>0.08</v>
      </c>
      <c r="H13" s="59">
        <v>15</v>
      </c>
      <c r="I13" s="59">
        <v>10</v>
      </c>
      <c r="J13" s="60"/>
      <c r="K13" s="61">
        <f t="shared" si="0"/>
        <v>161.64000000000001</v>
      </c>
      <c r="L13" s="97" t="s">
        <v>129</v>
      </c>
    </row>
    <row r="14" spans="1:12" ht="82.25" customHeight="1" x14ac:dyDescent="0.35">
      <c r="A14" s="93" t="s">
        <v>130</v>
      </c>
      <c r="B14" s="55" t="s">
        <v>4</v>
      </c>
      <c r="C14" s="56">
        <v>1</v>
      </c>
      <c r="D14" s="56">
        <v>3</v>
      </c>
      <c r="E14" s="55" t="s">
        <v>3</v>
      </c>
      <c r="F14" s="57">
        <f>IFERROR(VLOOKUP(E14,Costs[],2,FALSE),"")</f>
        <v>35.47</v>
      </c>
      <c r="G14" s="58">
        <v>0.33</v>
      </c>
      <c r="H14" s="59">
        <v>5</v>
      </c>
      <c r="I14" s="59">
        <v>10</v>
      </c>
      <c r="J14" s="60"/>
      <c r="K14" s="61">
        <f t="shared" si="0"/>
        <v>195.08500000000001</v>
      </c>
      <c r="L14" s="97" t="s">
        <v>131</v>
      </c>
    </row>
    <row r="15" spans="1:12" ht="76" customHeight="1" x14ac:dyDescent="0.35">
      <c r="A15" s="96" t="s">
        <v>152</v>
      </c>
      <c r="B15" s="18" t="s">
        <v>4</v>
      </c>
      <c r="C15" s="56">
        <v>1</v>
      </c>
      <c r="D15" s="56">
        <v>1</v>
      </c>
      <c r="E15" s="18" t="s">
        <v>5</v>
      </c>
      <c r="F15" s="177">
        <f>IFERROR(VLOOKUP(E15,Costs[],2,FALSE),"")</f>
        <v>13.47</v>
      </c>
      <c r="G15" s="58">
        <v>0.92</v>
      </c>
      <c r="H15" s="59">
        <v>5</v>
      </c>
      <c r="I15" s="59">
        <v>10</v>
      </c>
      <c r="J15" s="60"/>
      <c r="K15" s="61">
        <f>IFERROR((((F15*G15)*H15)*I15)/D15,0)</f>
        <v>619.62</v>
      </c>
      <c r="L15" s="97" t="s">
        <v>154</v>
      </c>
    </row>
    <row r="16" spans="1:12" ht="102" customHeight="1" x14ac:dyDescent="0.35">
      <c r="A16" s="96" t="s">
        <v>151</v>
      </c>
      <c r="B16" s="18" t="s">
        <v>4</v>
      </c>
      <c r="C16" s="56">
        <v>1</v>
      </c>
      <c r="D16" s="56">
        <v>1</v>
      </c>
      <c r="E16" s="18" t="s">
        <v>5</v>
      </c>
      <c r="F16" s="177">
        <f>IFERROR(VLOOKUP(E16,Costs[],2,FALSE),"")</f>
        <v>13.47</v>
      </c>
      <c r="G16" s="58">
        <v>0.33</v>
      </c>
      <c r="H16" s="59">
        <v>5</v>
      </c>
      <c r="I16" s="59">
        <v>10</v>
      </c>
      <c r="J16" s="60"/>
      <c r="K16" s="61">
        <f>IFERROR((((F16*G16)*H16)*I16)/D16,0)</f>
        <v>222.255</v>
      </c>
      <c r="L16" s="97" t="s">
        <v>153</v>
      </c>
    </row>
    <row r="17" spans="1:14" ht="109" customHeight="1" x14ac:dyDescent="0.35">
      <c r="A17" s="93" t="s">
        <v>133</v>
      </c>
      <c r="B17" s="55" t="s">
        <v>4</v>
      </c>
      <c r="C17" s="56">
        <v>1</v>
      </c>
      <c r="D17" s="56">
        <v>1</v>
      </c>
      <c r="E17" s="55" t="s">
        <v>5</v>
      </c>
      <c r="F17" s="57">
        <f>IFERROR(VLOOKUP(E17,Costs[],2,FALSE),"")</f>
        <v>13.47</v>
      </c>
      <c r="G17" s="58">
        <v>0.5</v>
      </c>
      <c r="H17" s="59">
        <v>10</v>
      </c>
      <c r="I17" s="59">
        <v>10</v>
      </c>
      <c r="J17" s="60"/>
      <c r="K17" s="61">
        <f t="shared" si="0"/>
        <v>673.50000000000011</v>
      </c>
      <c r="L17" s="97" t="s">
        <v>134</v>
      </c>
    </row>
    <row r="18" spans="1:14" ht="95.5" customHeight="1" x14ac:dyDescent="0.35">
      <c r="A18" s="93" t="s">
        <v>135</v>
      </c>
      <c r="B18" s="55" t="s">
        <v>4</v>
      </c>
      <c r="C18" s="56">
        <v>1</v>
      </c>
      <c r="D18" s="56">
        <v>1</v>
      </c>
      <c r="E18" s="55" t="s">
        <v>5</v>
      </c>
      <c r="F18" s="57">
        <f>IFERROR(VLOOKUP(E18,Costs[],2,FALSE),"")</f>
        <v>13.47</v>
      </c>
      <c r="G18" s="58">
        <v>0.17</v>
      </c>
      <c r="H18" s="59">
        <v>5</v>
      </c>
      <c r="I18" s="59">
        <v>10</v>
      </c>
      <c r="J18" s="60"/>
      <c r="K18" s="61">
        <f t="shared" si="0"/>
        <v>114.495</v>
      </c>
      <c r="L18" s="97" t="s">
        <v>136</v>
      </c>
    </row>
    <row r="19" spans="1:14" ht="13.5" customHeight="1" x14ac:dyDescent="0.35">
      <c r="A19" s="180"/>
      <c r="B19" s="181"/>
      <c r="C19" s="136"/>
      <c r="D19" s="136"/>
      <c r="E19" s="181"/>
      <c r="F19" s="137" t="str">
        <f>IFERROR(VLOOKUP(E19,Costs[],2,FALSE),"")</f>
        <v/>
      </c>
      <c r="G19" s="138"/>
      <c r="H19" s="139"/>
      <c r="I19" s="139"/>
      <c r="J19" s="60"/>
      <c r="K19" s="140">
        <f t="shared" si="0"/>
        <v>0</v>
      </c>
      <c r="L19" s="182"/>
    </row>
    <row r="20" spans="1:14" ht="69" customHeight="1" x14ac:dyDescent="0.35">
      <c r="A20" s="93" t="s">
        <v>119</v>
      </c>
      <c r="B20" s="55" t="s">
        <v>6</v>
      </c>
      <c r="C20" s="56">
        <v>1</v>
      </c>
      <c r="D20" s="56">
        <v>1</v>
      </c>
      <c r="E20" s="55" t="s">
        <v>5</v>
      </c>
      <c r="F20" s="57">
        <f>IFERROR(VLOOKUP(E20,Costs[],2,FALSE),"")</f>
        <v>13.47</v>
      </c>
      <c r="G20" s="58">
        <v>0.17</v>
      </c>
      <c r="H20" s="59">
        <v>5</v>
      </c>
      <c r="I20" s="59">
        <v>15</v>
      </c>
      <c r="J20" s="60"/>
      <c r="K20" s="61">
        <f t="shared" ref="K20:K29" si="1">IFERROR((((F20*G20)*H20)*I20)/D20,0)</f>
        <v>171.74250000000001</v>
      </c>
      <c r="L20" s="97" t="s">
        <v>120</v>
      </c>
    </row>
    <row r="21" spans="1:14" ht="81.5" customHeight="1" x14ac:dyDescent="0.35">
      <c r="A21" s="93" t="s">
        <v>68</v>
      </c>
      <c r="B21" s="55" t="s">
        <v>6</v>
      </c>
      <c r="C21" s="56">
        <v>1</v>
      </c>
      <c r="D21" s="56">
        <v>3</v>
      </c>
      <c r="E21" s="55" t="s">
        <v>5</v>
      </c>
      <c r="F21" s="57">
        <f>IFERROR(VLOOKUP(E21,Costs[],2,FALSE),"")</f>
        <v>13.47</v>
      </c>
      <c r="G21" s="58">
        <v>0.25</v>
      </c>
      <c r="H21" s="59">
        <v>10</v>
      </c>
      <c r="I21" s="59">
        <v>15</v>
      </c>
      <c r="J21" s="60"/>
      <c r="K21" s="61">
        <f t="shared" si="1"/>
        <v>168.37500000000003</v>
      </c>
      <c r="L21" s="97" t="s">
        <v>137</v>
      </c>
    </row>
    <row r="22" spans="1:14" ht="83" customHeight="1" x14ac:dyDescent="0.35">
      <c r="A22" s="93" t="s">
        <v>138</v>
      </c>
      <c r="B22" s="55" t="s">
        <v>6</v>
      </c>
      <c r="C22" s="56">
        <v>1</v>
      </c>
      <c r="D22" s="56">
        <v>1</v>
      </c>
      <c r="E22" s="55" t="s">
        <v>5</v>
      </c>
      <c r="F22" s="57">
        <f>IFERROR(VLOOKUP(E22,Costs[],2,FALSE),"")</f>
        <v>13.47</v>
      </c>
      <c r="G22" s="58">
        <v>0.17</v>
      </c>
      <c r="H22" s="59">
        <v>5</v>
      </c>
      <c r="I22" s="59">
        <v>15</v>
      </c>
      <c r="J22" s="60"/>
      <c r="K22" s="61">
        <f t="shared" si="1"/>
        <v>171.74250000000001</v>
      </c>
      <c r="L22" s="97" t="s">
        <v>139</v>
      </c>
    </row>
    <row r="23" spans="1:14" ht="58" customHeight="1" x14ac:dyDescent="0.35">
      <c r="A23" s="93" t="s">
        <v>123</v>
      </c>
      <c r="B23" s="55" t="s">
        <v>6</v>
      </c>
      <c r="C23" s="56">
        <v>1</v>
      </c>
      <c r="D23" s="56">
        <v>1</v>
      </c>
      <c r="E23" s="55" t="s">
        <v>5</v>
      </c>
      <c r="F23" s="57">
        <f>IFERROR(VLOOKUP(E23,Costs[],2,FALSE),"")</f>
        <v>13.47</v>
      </c>
      <c r="G23" s="58">
        <v>0.25</v>
      </c>
      <c r="H23" s="59">
        <v>5</v>
      </c>
      <c r="I23" s="59">
        <v>15</v>
      </c>
      <c r="J23" s="60"/>
      <c r="K23" s="61">
        <f t="shared" si="1"/>
        <v>252.56250000000003</v>
      </c>
      <c r="L23" s="97" t="s">
        <v>125</v>
      </c>
    </row>
    <row r="24" spans="1:14" ht="92" customHeight="1" x14ac:dyDescent="0.35">
      <c r="A24" s="93" t="s">
        <v>126</v>
      </c>
      <c r="B24" s="55" t="s">
        <v>6</v>
      </c>
      <c r="C24" s="56">
        <v>1</v>
      </c>
      <c r="D24" s="56">
        <v>1</v>
      </c>
      <c r="E24" s="55" t="s">
        <v>5</v>
      </c>
      <c r="F24" s="57">
        <f>IFERROR(VLOOKUP(E24,Costs[],2,FALSE),"")</f>
        <v>13.47</v>
      </c>
      <c r="G24" s="58">
        <v>0.17</v>
      </c>
      <c r="H24" s="59">
        <v>15</v>
      </c>
      <c r="I24" s="59">
        <v>15</v>
      </c>
      <c r="J24" s="60"/>
      <c r="K24" s="61">
        <f t="shared" si="1"/>
        <v>515.22749999999996</v>
      </c>
      <c r="L24" s="97" t="s">
        <v>140</v>
      </c>
    </row>
    <row r="25" spans="1:14" ht="77.400000000000006" customHeight="1" x14ac:dyDescent="0.35">
      <c r="A25" s="93" t="s">
        <v>128</v>
      </c>
      <c r="B25" s="55" t="s">
        <v>6</v>
      </c>
      <c r="C25" s="56">
        <v>1</v>
      </c>
      <c r="D25" s="56">
        <v>1</v>
      </c>
      <c r="E25" s="55" t="s">
        <v>5</v>
      </c>
      <c r="F25" s="57">
        <f>IFERROR(VLOOKUP(E25,Costs[],2,FALSE),"")</f>
        <v>13.47</v>
      </c>
      <c r="G25" s="58">
        <v>0.08</v>
      </c>
      <c r="H25" s="59">
        <v>15</v>
      </c>
      <c r="I25" s="59">
        <v>15</v>
      </c>
      <c r="J25" s="60"/>
      <c r="K25" s="61">
        <f t="shared" si="1"/>
        <v>242.46000000000004</v>
      </c>
      <c r="L25" s="97" t="s">
        <v>141</v>
      </c>
    </row>
    <row r="26" spans="1:14" ht="90" customHeight="1" x14ac:dyDescent="0.35">
      <c r="A26" s="93" t="s">
        <v>130</v>
      </c>
      <c r="B26" s="55" t="s">
        <v>6</v>
      </c>
      <c r="C26" s="56">
        <v>1</v>
      </c>
      <c r="D26" s="56">
        <v>3</v>
      </c>
      <c r="E26" s="55" t="s">
        <v>3</v>
      </c>
      <c r="F26" s="57">
        <f>IFERROR(VLOOKUP(E26,Costs[],2,FALSE),"")</f>
        <v>35.47</v>
      </c>
      <c r="G26" s="58">
        <v>0.33</v>
      </c>
      <c r="H26" s="59">
        <v>5</v>
      </c>
      <c r="I26" s="59">
        <v>15</v>
      </c>
      <c r="J26" s="60"/>
      <c r="K26" s="61">
        <f t="shared" si="1"/>
        <v>292.6275</v>
      </c>
      <c r="L26" s="97" t="s">
        <v>131</v>
      </c>
      <c r="N26" s="25"/>
    </row>
    <row r="27" spans="1:14" ht="72.5" x14ac:dyDescent="0.35">
      <c r="A27" s="96" t="s">
        <v>152</v>
      </c>
      <c r="B27" s="18" t="s">
        <v>6</v>
      </c>
      <c r="C27" s="56">
        <v>1</v>
      </c>
      <c r="D27" s="56">
        <v>1</v>
      </c>
      <c r="E27" s="18" t="s">
        <v>5</v>
      </c>
      <c r="F27" s="177">
        <f>IFERROR(VLOOKUP(E27,Costs[],2,FALSE),"")</f>
        <v>13.47</v>
      </c>
      <c r="G27" s="58">
        <v>0.92</v>
      </c>
      <c r="H27" s="59">
        <v>5</v>
      </c>
      <c r="I27" s="59">
        <v>15</v>
      </c>
      <c r="J27" s="60"/>
      <c r="K27" s="61">
        <f>IFERROR((((F27*G27)*H27)*I27)/D27,0)</f>
        <v>929.43000000000006</v>
      </c>
      <c r="L27" s="97" t="s">
        <v>154</v>
      </c>
      <c r="N27" s="25"/>
    </row>
    <row r="28" spans="1:14" ht="116" x14ac:dyDescent="0.35">
      <c r="A28" s="96" t="s">
        <v>151</v>
      </c>
      <c r="B28" s="18" t="s">
        <v>6</v>
      </c>
      <c r="C28" s="56">
        <v>1</v>
      </c>
      <c r="D28" s="56">
        <v>1</v>
      </c>
      <c r="E28" s="18" t="s">
        <v>5</v>
      </c>
      <c r="F28" s="177">
        <f>IFERROR(VLOOKUP(E28,Costs[],2,FALSE),"")</f>
        <v>13.47</v>
      </c>
      <c r="G28" s="58">
        <v>0.33</v>
      </c>
      <c r="H28" s="59">
        <v>5</v>
      </c>
      <c r="I28" s="59">
        <v>15</v>
      </c>
      <c r="J28" s="60"/>
      <c r="K28" s="61">
        <f>IFERROR((((F28*G28)*H28)*I28)/D28,0)</f>
        <v>333.38249999999999</v>
      </c>
      <c r="L28" s="97" t="s">
        <v>155</v>
      </c>
      <c r="N28" s="25"/>
    </row>
    <row r="29" spans="1:14" ht="118.75" customHeight="1" x14ac:dyDescent="0.35">
      <c r="A29" s="93" t="s">
        <v>133</v>
      </c>
      <c r="B29" s="55" t="s">
        <v>6</v>
      </c>
      <c r="C29" s="56">
        <v>1</v>
      </c>
      <c r="D29" s="56">
        <v>1</v>
      </c>
      <c r="E29" s="55" t="s">
        <v>5</v>
      </c>
      <c r="F29" s="57">
        <f>IFERROR(VLOOKUP(E29,Costs[],2,FALSE),"")</f>
        <v>13.47</v>
      </c>
      <c r="G29" s="58">
        <v>0.5</v>
      </c>
      <c r="H29" s="59">
        <v>10</v>
      </c>
      <c r="I29" s="59">
        <v>15</v>
      </c>
      <c r="J29" s="60"/>
      <c r="K29" s="61">
        <f t="shared" si="1"/>
        <v>1010.2500000000001</v>
      </c>
      <c r="L29" s="97" t="s">
        <v>142</v>
      </c>
      <c r="N29" s="25"/>
    </row>
    <row r="30" spans="1:14" ht="86.4" customHeight="1" x14ac:dyDescent="0.35">
      <c r="A30" s="93" t="s">
        <v>135</v>
      </c>
      <c r="B30" s="55" t="s">
        <v>6</v>
      </c>
      <c r="C30" s="56">
        <v>1</v>
      </c>
      <c r="D30" s="56">
        <v>1</v>
      </c>
      <c r="E30" s="55" t="s">
        <v>5</v>
      </c>
      <c r="F30" s="57">
        <f>IFERROR(VLOOKUP(E30,Costs[],2,FALSE),"")</f>
        <v>13.47</v>
      </c>
      <c r="G30" s="58">
        <v>0.17</v>
      </c>
      <c r="H30" s="59">
        <v>5</v>
      </c>
      <c r="I30" s="59">
        <v>15</v>
      </c>
      <c r="J30" s="60"/>
      <c r="K30" s="61">
        <f>IFERROR((((F30*G30)*H30)*I30)/D30,0)</f>
        <v>171.74250000000001</v>
      </c>
      <c r="L30" s="97" t="s">
        <v>143</v>
      </c>
    </row>
    <row r="31" spans="1:14" x14ac:dyDescent="0.35">
      <c r="A31" s="180"/>
      <c r="B31" s="181"/>
      <c r="C31" s="136"/>
      <c r="D31" s="136"/>
      <c r="E31" s="181"/>
      <c r="F31" s="137" t="str">
        <f>IFERROR(VLOOKUP(E31,Costs[],2,FALSE),"")</f>
        <v/>
      </c>
      <c r="G31" s="138"/>
      <c r="H31" s="139"/>
      <c r="I31" s="139"/>
      <c r="J31" s="60"/>
      <c r="K31" s="140">
        <f t="shared" ref="K31:K41" si="2">IFERROR((((F31*G31)*H31)*I31)/D31,0)</f>
        <v>0</v>
      </c>
      <c r="L31" s="182"/>
    </row>
    <row r="32" spans="1:14" ht="72.5" x14ac:dyDescent="0.35">
      <c r="A32" s="93" t="s">
        <v>119</v>
      </c>
      <c r="B32" s="55" t="s">
        <v>8</v>
      </c>
      <c r="C32" s="56">
        <v>1</v>
      </c>
      <c r="D32" s="56">
        <v>1</v>
      </c>
      <c r="E32" s="55" t="s">
        <v>5</v>
      </c>
      <c r="F32" s="57">
        <f>IFERROR(VLOOKUP(E32,Costs[],2,FALSE),"")</f>
        <v>13.47</v>
      </c>
      <c r="G32" s="58">
        <v>0.17</v>
      </c>
      <c r="H32" s="59">
        <v>5</v>
      </c>
      <c r="I32" s="59">
        <v>14</v>
      </c>
      <c r="J32" s="60"/>
      <c r="K32" s="61">
        <f t="shared" si="2"/>
        <v>160.29300000000001</v>
      </c>
      <c r="L32" s="97" t="s">
        <v>144</v>
      </c>
    </row>
    <row r="33" spans="1:12" ht="58" x14ac:dyDescent="0.35">
      <c r="A33" s="93" t="s">
        <v>68</v>
      </c>
      <c r="B33" s="55" t="s">
        <v>8</v>
      </c>
      <c r="C33" s="56">
        <v>1</v>
      </c>
      <c r="D33" s="56">
        <v>3</v>
      </c>
      <c r="E33" s="55" t="s">
        <v>5</v>
      </c>
      <c r="F33" s="57">
        <f>IFERROR(VLOOKUP(E33,Costs[],2,FALSE),"")</f>
        <v>13.47</v>
      </c>
      <c r="G33" s="58">
        <v>0.25</v>
      </c>
      <c r="H33" s="59">
        <v>10</v>
      </c>
      <c r="I33" s="59">
        <v>14</v>
      </c>
      <c r="J33" s="60"/>
      <c r="K33" s="61">
        <f t="shared" si="2"/>
        <v>157.15</v>
      </c>
      <c r="L33" s="97" t="s">
        <v>137</v>
      </c>
    </row>
    <row r="34" spans="1:12" ht="58" x14ac:dyDescent="0.35">
      <c r="A34" s="93" t="s">
        <v>138</v>
      </c>
      <c r="B34" s="55" t="s">
        <v>8</v>
      </c>
      <c r="C34" s="56">
        <v>1</v>
      </c>
      <c r="D34" s="56">
        <v>3</v>
      </c>
      <c r="E34" s="55" t="s">
        <v>5</v>
      </c>
      <c r="F34" s="57">
        <f>IFERROR(VLOOKUP(E34,Costs[],2,FALSE),"")</f>
        <v>13.47</v>
      </c>
      <c r="G34" s="58">
        <v>0.17</v>
      </c>
      <c r="H34" s="59">
        <v>5</v>
      </c>
      <c r="I34" s="59">
        <v>14</v>
      </c>
      <c r="J34" s="60"/>
      <c r="K34" s="61">
        <f t="shared" si="2"/>
        <v>53.431000000000004</v>
      </c>
      <c r="L34" s="97" t="s">
        <v>145</v>
      </c>
    </row>
    <row r="35" spans="1:12" ht="43.5" x14ac:dyDescent="0.35">
      <c r="A35" s="93" t="s">
        <v>123</v>
      </c>
      <c r="B35" s="55" t="s">
        <v>8</v>
      </c>
      <c r="C35" s="56">
        <v>1</v>
      </c>
      <c r="D35" s="56">
        <v>1</v>
      </c>
      <c r="E35" s="55" t="s">
        <v>5</v>
      </c>
      <c r="F35" s="57">
        <f>IFERROR(VLOOKUP(E35,Costs[],2,FALSE),"")</f>
        <v>13.47</v>
      </c>
      <c r="G35" s="58">
        <v>0.25</v>
      </c>
      <c r="H35" s="59">
        <v>5</v>
      </c>
      <c r="I35" s="59">
        <v>14</v>
      </c>
      <c r="J35" s="60"/>
      <c r="K35" s="61">
        <f t="shared" si="2"/>
        <v>235.72500000000002</v>
      </c>
      <c r="L35" s="97" t="s">
        <v>125</v>
      </c>
    </row>
    <row r="36" spans="1:12" ht="43.5" x14ac:dyDescent="0.35">
      <c r="A36" s="93" t="s">
        <v>146</v>
      </c>
      <c r="B36" s="55" t="s">
        <v>8</v>
      </c>
      <c r="C36" s="56">
        <v>1</v>
      </c>
      <c r="D36" s="56">
        <v>1</v>
      </c>
      <c r="E36" s="55" t="s">
        <v>5</v>
      </c>
      <c r="F36" s="57">
        <f>IFERROR(VLOOKUP(E36,Costs[],2,FALSE),"")</f>
        <v>13.47</v>
      </c>
      <c r="G36" s="58">
        <v>0.08</v>
      </c>
      <c r="H36" s="59">
        <v>15</v>
      </c>
      <c r="I36" s="59">
        <v>14</v>
      </c>
      <c r="J36" s="60"/>
      <c r="K36" s="61">
        <f t="shared" si="2"/>
        <v>226.29600000000002</v>
      </c>
      <c r="L36" s="97" t="s">
        <v>147</v>
      </c>
    </row>
    <row r="37" spans="1:12" ht="72.5" x14ac:dyDescent="0.35">
      <c r="A37" s="93" t="s">
        <v>128</v>
      </c>
      <c r="B37" s="55" t="s">
        <v>8</v>
      </c>
      <c r="C37" s="56">
        <v>1</v>
      </c>
      <c r="D37" s="56">
        <v>1</v>
      </c>
      <c r="E37" s="55" t="s">
        <v>5</v>
      </c>
      <c r="F37" s="57">
        <f>IFERROR(VLOOKUP(E37,Costs[],2,FALSE),"")</f>
        <v>13.47</v>
      </c>
      <c r="G37" s="58">
        <v>0.08</v>
      </c>
      <c r="H37" s="59">
        <v>15</v>
      </c>
      <c r="I37" s="59">
        <v>14</v>
      </c>
      <c r="J37" s="60"/>
      <c r="K37" s="61">
        <f t="shared" si="2"/>
        <v>226.29600000000002</v>
      </c>
      <c r="L37" s="97" t="s">
        <v>148</v>
      </c>
    </row>
    <row r="38" spans="1:12" ht="58" x14ac:dyDescent="0.35">
      <c r="A38" s="93" t="s">
        <v>130</v>
      </c>
      <c r="B38" s="55" t="s">
        <v>8</v>
      </c>
      <c r="C38" s="56">
        <v>1</v>
      </c>
      <c r="D38" s="56">
        <v>3</v>
      </c>
      <c r="E38" s="55" t="s">
        <v>3</v>
      </c>
      <c r="F38" s="57">
        <f>IFERROR(VLOOKUP(E38,Costs[],2,FALSE),"")</f>
        <v>35.47</v>
      </c>
      <c r="G38" s="58">
        <v>0.33</v>
      </c>
      <c r="H38" s="59">
        <v>5</v>
      </c>
      <c r="I38" s="59">
        <v>14</v>
      </c>
      <c r="J38" s="60"/>
      <c r="K38" s="61">
        <f t="shared" si="2"/>
        <v>273.11899999999997</v>
      </c>
      <c r="L38" s="97" t="s">
        <v>149</v>
      </c>
    </row>
    <row r="39" spans="1:12" ht="72.5" x14ac:dyDescent="0.35">
      <c r="A39" s="96" t="s">
        <v>152</v>
      </c>
      <c r="B39" s="18" t="s">
        <v>8</v>
      </c>
      <c r="C39" s="56">
        <v>1</v>
      </c>
      <c r="D39" s="56">
        <v>1</v>
      </c>
      <c r="E39" s="18" t="s">
        <v>5</v>
      </c>
      <c r="F39" s="177">
        <f>IFERROR(VLOOKUP(E39,Costs[],2,FALSE),"")</f>
        <v>13.47</v>
      </c>
      <c r="G39" s="58">
        <v>0.92</v>
      </c>
      <c r="H39" s="59">
        <v>5</v>
      </c>
      <c r="I39" s="59">
        <v>15</v>
      </c>
      <c r="J39" s="60"/>
      <c r="K39" s="61">
        <f>IFERROR((((F39*G39)*H39)*I39)/D39,0)</f>
        <v>929.43000000000006</v>
      </c>
      <c r="L39" s="97" t="s">
        <v>154</v>
      </c>
    </row>
    <row r="40" spans="1:12" ht="124.25" customHeight="1" x14ac:dyDescent="0.35">
      <c r="A40" s="96" t="s">
        <v>151</v>
      </c>
      <c r="B40" s="18" t="s">
        <v>8</v>
      </c>
      <c r="C40" s="56">
        <v>1</v>
      </c>
      <c r="D40" s="56">
        <v>3</v>
      </c>
      <c r="E40" s="18" t="s">
        <v>5</v>
      </c>
      <c r="F40" s="177">
        <f>IFERROR(VLOOKUP(E40,Costs[],2,FALSE),"")</f>
        <v>13.47</v>
      </c>
      <c r="G40" s="58">
        <v>0.33</v>
      </c>
      <c r="H40" s="59">
        <v>5</v>
      </c>
      <c r="I40" s="59">
        <v>15</v>
      </c>
      <c r="J40" s="60"/>
      <c r="K40" s="61">
        <f>IFERROR((((F40*G40)*H40)*I40)/D40,0)</f>
        <v>111.1275</v>
      </c>
      <c r="L40" s="97" t="s">
        <v>156</v>
      </c>
    </row>
    <row r="41" spans="1:12" ht="123.65" customHeight="1" x14ac:dyDescent="0.35">
      <c r="A41" s="93" t="s">
        <v>133</v>
      </c>
      <c r="B41" s="55" t="s">
        <v>6</v>
      </c>
      <c r="C41" s="56">
        <v>1</v>
      </c>
      <c r="D41" s="56">
        <v>1</v>
      </c>
      <c r="E41" s="55" t="s">
        <v>5</v>
      </c>
      <c r="F41" s="57">
        <f>IFERROR(VLOOKUP(E41,Costs[],2,FALSE),"")</f>
        <v>13.47</v>
      </c>
      <c r="G41" s="58">
        <v>0.5</v>
      </c>
      <c r="H41" s="59">
        <v>10</v>
      </c>
      <c r="I41" s="59">
        <v>14</v>
      </c>
      <c r="J41" s="60"/>
      <c r="K41" s="61">
        <f t="shared" si="2"/>
        <v>942.90000000000009</v>
      </c>
      <c r="L41" s="97" t="s">
        <v>142</v>
      </c>
    </row>
    <row r="42" spans="1:12" ht="58" x14ac:dyDescent="0.35">
      <c r="A42" s="93" t="s">
        <v>135</v>
      </c>
      <c r="B42" s="55" t="s">
        <v>6</v>
      </c>
      <c r="C42" s="56">
        <v>1</v>
      </c>
      <c r="D42" s="56">
        <v>1</v>
      </c>
      <c r="E42" s="55" t="s">
        <v>5</v>
      </c>
      <c r="F42" s="57">
        <f>IFERROR(VLOOKUP(E42,Costs[],2,FALSE),"")</f>
        <v>13.47</v>
      </c>
      <c r="G42" s="58">
        <v>0.08</v>
      </c>
      <c r="H42" s="59">
        <v>5</v>
      </c>
      <c r="I42" s="59">
        <v>14</v>
      </c>
      <c r="J42" s="60"/>
      <c r="K42" s="61">
        <f>IFERROR((((F42*G42)*H42)*I42)/D42,0)</f>
        <v>75.432000000000016</v>
      </c>
      <c r="L42" s="97" t="s">
        <v>150</v>
      </c>
    </row>
    <row r="43" spans="1:12" x14ac:dyDescent="0.35">
      <c r="B43" s="19"/>
      <c r="C43" s="20"/>
      <c r="D43" s="20"/>
      <c r="E43" s="20"/>
      <c r="F43" s="21"/>
      <c r="G43" s="22"/>
      <c r="H43" s="23"/>
      <c r="I43" s="23"/>
      <c r="K43" s="24"/>
    </row>
    <row r="44" spans="1:12" ht="29" x14ac:dyDescent="0.35">
      <c r="A44" s="47" t="s">
        <v>23</v>
      </c>
      <c r="B44" s="48"/>
      <c r="C44" s="20"/>
      <c r="D44" s="20"/>
      <c r="G44" s="22"/>
      <c r="H44" s="23"/>
      <c r="I44" s="23"/>
      <c r="K44" s="24"/>
    </row>
    <row r="45" spans="1:12" x14ac:dyDescent="0.35">
      <c r="A45" s="47"/>
      <c r="B45" s="48"/>
      <c r="C45" s="20"/>
      <c r="D45" s="20"/>
      <c r="G45" s="22"/>
      <c r="H45" s="23"/>
      <c r="I45" s="23"/>
      <c r="K45" s="24"/>
    </row>
    <row r="46" spans="1:12" x14ac:dyDescent="0.35">
      <c r="A46" s="47"/>
      <c r="B46" s="48"/>
      <c r="C46" s="20"/>
      <c r="D46" s="20"/>
      <c r="G46" s="22"/>
      <c r="H46" s="23"/>
      <c r="I46" s="23"/>
      <c r="K46" s="24"/>
    </row>
    <row r="47" spans="1:12" ht="130.5" x14ac:dyDescent="0.35">
      <c r="A47" s="40" t="s">
        <v>24</v>
      </c>
      <c r="B47" s="41" t="s">
        <v>25</v>
      </c>
      <c r="C47" s="42" t="s">
        <v>26</v>
      </c>
      <c r="D47" s="42" t="s">
        <v>27</v>
      </c>
      <c r="E47" s="43" t="s">
        <v>28</v>
      </c>
      <c r="F47" s="44" t="s">
        <v>29</v>
      </c>
      <c r="G47" s="44" t="s">
        <v>30</v>
      </c>
      <c r="H47" s="44" t="s">
        <v>31</v>
      </c>
      <c r="I47" s="44" t="s">
        <v>32</v>
      </c>
      <c r="J47" s="49" t="s">
        <v>20</v>
      </c>
      <c r="K47" s="45" t="s">
        <v>33</v>
      </c>
      <c r="L47" s="179" t="s">
        <v>121</v>
      </c>
    </row>
    <row r="48" spans="1:12" x14ac:dyDescent="0.35">
      <c r="A48" s="96" t="s">
        <v>116</v>
      </c>
      <c r="B48" s="55" t="s">
        <v>6</v>
      </c>
      <c r="C48" s="56">
        <v>1</v>
      </c>
      <c r="D48" s="56">
        <v>3</v>
      </c>
      <c r="E48" s="67" t="s">
        <v>117</v>
      </c>
      <c r="F48" s="68">
        <v>100</v>
      </c>
      <c r="G48" s="58">
        <v>0.5</v>
      </c>
      <c r="H48" s="59">
        <v>1</v>
      </c>
      <c r="I48" s="59">
        <v>14</v>
      </c>
      <c r="J48" s="60"/>
      <c r="K48" s="61">
        <f>IFERROR((((F48*G48)*H48)*I48)/D48,0)</f>
        <v>233.33333333333334</v>
      </c>
      <c r="L48" s="69"/>
    </row>
    <row r="49" spans="1:12" x14ac:dyDescent="0.35">
      <c r="A49" s="94"/>
      <c r="B49" s="55"/>
      <c r="C49" s="56"/>
      <c r="D49" s="56"/>
      <c r="E49" s="67"/>
      <c r="F49" s="68"/>
      <c r="G49" s="58"/>
      <c r="H49" s="59"/>
      <c r="I49" s="59"/>
      <c r="J49" s="60"/>
      <c r="K49" s="61">
        <f>IFERROR((((F49*G49)*H49)*I49)/D49,0)</f>
        <v>0</v>
      </c>
      <c r="L49" s="98"/>
    </row>
    <row r="50" spans="1:12" x14ac:dyDescent="0.35">
      <c r="A50" s="96"/>
      <c r="B50" s="18"/>
      <c r="C50" s="56"/>
      <c r="D50" s="56"/>
      <c r="E50" s="67"/>
      <c r="F50" s="68"/>
      <c r="G50" s="58"/>
      <c r="H50" s="59"/>
      <c r="I50" s="59"/>
      <c r="J50" s="60"/>
      <c r="K50" s="61">
        <f t="shared" si="0"/>
        <v>0</v>
      </c>
      <c r="L50" s="97"/>
    </row>
    <row r="51" spans="1:12" x14ac:dyDescent="0.35">
      <c r="A51" s="94"/>
      <c r="B51" s="55"/>
      <c r="C51" s="56"/>
      <c r="D51" s="56"/>
      <c r="E51" s="67"/>
      <c r="F51" s="68"/>
      <c r="G51" s="58"/>
      <c r="H51" s="59"/>
      <c r="I51" s="59"/>
      <c r="J51" s="60"/>
      <c r="K51" s="61">
        <f>IFERROR((((F51*G51)*H51)*I51)/D51,0)</f>
        <v>0</v>
      </c>
      <c r="L51" s="98"/>
    </row>
    <row r="52" spans="1:12" x14ac:dyDescent="0.35">
      <c r="A52" s="96"/>
      <c r="B52" s="18"/>
      <c r="C52" s="56"/>
      <c r="D52" s="56"/>
      <c r="E52" s="67"/>
      <c r="F52" s="68"/>
      <c r="G52" s="58"/>
      <c r="H52" s="59"/>
      <c r="I52" s="59"/>
      <c r="J52" s="60"/>
      <c r="K52" s="61">
        <f t="shared" ref="K52:K55" si="3">IFERROR((((F52*G52)*H52)*I52)/D52,0)</f>
        <v>0</v>
      </c>
      <c r="L52" s="97"/>
    </row>
    <row r="53" spans="1:12" x14ac:dyDescent="0.35">
      <c r="A53" s="96"/>
      <c r="B53" s="18"/>
      <c r="C53" s="56"/>
      <c r="D53" s="56"/>
      <c r="E53" s="67"/>
      <c r="F53" s="68"/>
      <c r="G53" s="58"/>
      <c r="H53" s="59"/>
      <c r="I53" s="59"/>
      <c r="J53" s="60"/>
      <c r="K53" s="61">
        <f t="shared" si="3"/>
        <v>0</v>
      </c>
      <c r="L53" s="97"/>
    </row>
    <row r="54" spans="1:12" x14ac:dyDescent="0.35">
      <c r="A54" s="96"/>
      <c r="B54" s="18"/>
      <c r="C54" s="56"/>
      <c r="D54" s="56"/>
      <c r="E54" s="67"/>
      <c r="F54" s="68"/>
      <c r="G54" s="58"/>
      <c r="H54" s="59"/>
      <c r="I54" s="59"/>
      <c r="J54" s="60"/>
      <c r="K54" s="61">
        <f t="shared" si="3"/>
        <v>0</v>
      </c>
      <c r="L54" s="97"/>
    </row>
    <row r="55" spans="1:12" x14ac:dyDescent="0.35">
      <c r="A55" s="96"/>
      <c r="B55" s="18"/>
      <c r="C55" s="56"/>
      <c r="D55" s="56"/>
      <c r="E55" s="67"/>
      <c r="F55" s="68"/>
      <c r="G55" s="58"/>
      <c r="H55" s="59"/>
      <c r="I55" s="59"/>
      <c r="J55" s="60"/>
      <c r="K55" s="61">
        <f t="shared" si="3"/>
        <v>0</v>
      </c>
      <c r="L55" s="97"/>
    </row>
    <row r="56" spans="1:12" x14ac:dyDescent="0.35">
      <c r="A56" s="109"/>
    </row>
    <row r="57" spans="1:12" ht="15" thickBot="1" x14ac:dyDescent="0.4">
      <c r="H57" s="146" t="s">
        <v>35</v>
      </c>
      <c r="I57" s="147"/>
      <c r="J57" s="148"/>
      <c r="K57" s="29">
        <f>SUM(K7:K51)</f>
        <v>10866.103333333334</v>
      </c>
    </row>
    <row r="58" spans="1:12" ht="15" thickTop="1" x14ac:dyDescent="0.35">
      <c r="A58" s="110"/>
    </row>
    <row r="59" spans="1:12" x14ac:dyDescent="0.35">
      <c r="A59" s="111"/>
      <c r="B59" s="28"/>
      <c r="D59" s="15"/>
      <c r="E59" s="15"/>
      <c r="F59" s="15"/>
      <c r="G59" s="15"/>
      <c r="H59" s="15"/>
      <c r="I59" s="51" t="s">
        <v>36</v>
      </c>
      <c r="J59" s="53" t="s">
        <v>20</v>
      </c>
      <c r="K59" s="50" t="s">
        <v>37</v>
      </c>
      <c r="L59" s="178" t="s">
        <v>22</v>
      </c>
    </row>
    <row r="60" spans="1:12" x14ac:dyDescent="0.35">
      <c r="A60" s="111"/>
      <c r="B60" s="28"/>
      <c r="I60" s="52" t="s">
        <v>118</v>
      </c>
      <c r="J60" s="60"/>
      <c r="K60" s="61">
        <v>20</v>
      </c>
      <c r="L60" s="97"/>
    </row>
    <row r="61" spans="1:12" x14ac:dyDescent="0.35">
      <c r="A61" s="111"/>
      <c r="B61" s="28"/>
      <c r="I61" s="52"/>
      <c r="J61" s="60"/>
      <c r="K61" s="61"/>
      <c r="L61" s="97"/>
    </row>
    <row r="62" spans="1:12" x14ac:dyDescent="0.35">
      <c r="A62" s="111"/>
      <c r="B62" s="28"/>
      <c r="I62" s="52"/>
      <c r="J62" s="60"/>
      <c r="K62" s="61"/>
      <c r="L62" s="97"/>
    </row>
    <row r="63" spans="1:12" x14ac:dyDescent="0.35">
      <c r="A63" s="111"/>
      <c r="B63" s="28"/>
      <c r="I63" s="52"/>
      <c r="J63" s="60"/>
      <c r="K63" s="61">
        <v>0</v>
      </c>
      <c r="L63" s="97"/>
    </row>
    <row r="64" spans="1:12" x14ac:dyDescent="0.35">
      <c r="I64" s="52"/>
      <c r="J64" s="60"/>
      <c r="K64" s="61">
        <v>0</v>
      </c>
      <c r="L64" s="97"/>
    </row>
    <row r="65" spans="9:12" x14ac:dyDescent="0.35">
      <c r="I65" s="52"/>
      <c r="J65" s="60"/>
      <c r="K65" s="61">
        <v>0</v>
      </c>
      <c r="L65" s="97"/>
    </row>
    <row r="66" spans="9:12" x14ac:dyDescent="0.35">
      <c r="I66" s="52"/>
      <c r="J66" s="60"/>
      <c r="K66" s="61">
        <v>0</v>
      </c>
      <c r="L66" s="97"/>
    </row>
    <row r="68" spans="9:12" ht="15" thickBot="1" x14ac:dyDescent="0.4">
      <c r="I68" s="62" t="s">
        <v>39</v>
      </c>
      <c r="J68" s="62"/>
      <c r="K68" s="30">
        <f>SUM(K60:K66)</f>
        <v>20</v>
      </c>
    </row>
    <row r="69" spans="9:12" ht="15" thickTop="1" x14ac:dyDescent="0.35"/>
    <row r="70" spans="9:12" ht="15" thickBot="1" x14ac:dyDescent="0.4">
      <c r="I70" s="7" t="s">
        <v>40</v>
      </c>
      <c r="J70" s="9"/>
      <c r="K70" s="31">
        <f>K57+K68</f>
        <v>10886.103333333334</v>
      </c>
    </row>
    <row r="71" spans="9:12" ht="15" thickTop="1" x14ac:dyDescent="0.35"/>
  </sheetData>
  <protectedRanges>
    <protectedRange sqref="H57:K57 A7:B7 A47:B47 D59:I59 I68:K68 J70:K70 K59:K66 K49:K55 F49:F55 K8:K42 F8:F42" name="Locked cells"/>
    <protectedRange sqref="K48 F48" name="Locked cells_3"/>
  </protectedRanges>
  <mergeCells count="3">
    <mergeCell ref="A1:L2"/>
    <mergeCell ref="B4:E4"/>
    <mergeCell ref="H57:J57"/>
  </mergeCells>
  <phoneticPr fontId="9" type="noConversion"/>
  <dataValidations count="1">
    <dataValidation type="list" allowBlank="1" showInputMessage="1" showErrorMessage="1" sqref="B8:B42" xr:uid="{C2A3AD08-0D85-4B6A-AAFC-CC2E16A6BAE7}">
      <formula1>"Spring,Summer,Autumn"</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FE64E52A-C4FB-4981-9E97-0EBC6BE5F4A6}">
          <x14:formula1>
            <xm:f>'Costs'!$D$2:$D$4</xm:f>
          </x14:formula1>
          <xm:sqref>B48:B55</xm:sqref>
        </x14:dataValidation>
        <x14:dataValidation type="list" allowBlank="1" showInputMessage="1" showErrorMessage="1" xr:uid="{55887187-44DB-432F-A144-8B1C1D7990B6}">
          <x14:formula1>
            <xm:f>'Costs'!$A$2:$A$4</xm:f>
          </x14:formula1>
          <xm:sqref>E8:E42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F5CB0-312D-4394-A9F0-0F2EDA4E23D9}">
  <dimension ref="A1:L66"/>
  <sheetViews>
    <sheetView zoomScale="90" zoomScaleNormal="90" workbookViewId="0">
      <selection activeCell="E8" sqref="E8"/>
    </sheetView>
  </sheetViews>
  <sheetFormatPr defaultRowHeight="14.5" x14ac:dyDescent="0.35"/>
  <cols>
    <col min="1" max="1" width="27.36328125" customWidth="1"/>
    <col min="2" max="2" width="12.6328125" customWidth="1"/>
    <col min="3" max="3" width="8" customWidth="1"/>
    <col min="5" max="5" width="16.54296875" customWidth="1"/>
    <col min="9" max="9" width="20.26953125" customWidth="1"/>
    <col min="11" max="11" width="13.81640625" customWidth="1"/>
    <col min="12" max="12" width="32.1796875" style="118" customWidth="1"/>
  </cols>
  <sheetData>
    <row r="1" spans="1:12" x14ac:dyDescent="0.35">
      <c r="A1" s="141" t="s">
        <v>9</v>
      </c>
      <c r="B1" s="142"/>
      <c r="C1" s="142"/>
      <c r="D1" s="142"/>
      <c r="E1" s="142"/>
      <c r="F1" s="142"/>
      <c r="G1" s="142"/>
      <c r="H1" s="142"/>
      <c r="I1" s="142"/>
      <c r="J1" s="142"/>
      <c r="K1" s="142"/>
      <c r="L1" s="142"/>
    </row>
    <row r="2" spans="1:12" x14ac:dyDescent="0.35">
      <c r="A2" s="143"/>
      <c r="B2" s="144"/>
      <c r="C2" s="144"/>
      <c r="D2" s="144"/>
      <c r="E2" s="144"/>
      <c r="F2" s="144"/>
      <c r="G2" s="144"/>
      <c r="H2" s="144"/>
      <c r="I2" s="144"/>
      <c r="J2" s="144"/>
      <c r="K2" s="144"/>
      <c r="L2" s="144"/>
    </row>
    <row r="3" spans="1:12" x14ac:dyDescent="0.35">
      <c r="A3" s="16"/>
      <c r="B3" s="16"/>
      <c r="C3" s="16"/>
      <c r="D3" s="16"/>
      <c r="E3" s="16"/>
      <c r="F3" s="16"/>
      <c r="G3" s="16"/>
      <c r="H3" s="16"/>
      <c r="I3" s="16"/>
      <c r="J3" s="16"/>
      <c r="K3" s="16"/>
      <c r="L3" s="113"/>
    </row>
    <row r="4" spans="1:12" ht="23.5" x14ac:dyDescent="0.55000000000000004">
      <c r="A4" s="63"/>
      <c r="B4" s="145" t="s">
        <v>69</v>
      </c>
      <c r="C4" s="145"/>
      <c r="D4" s="145"/>
      <c r="E4" s="145"/>
      <c r="F4" s="17"/>
      <c r="G4" s="17"/>
      <c r="H4" s="17"/>
      <c r="I4" s="17"/>
      <c r="J4" s="17"/>
      <c r="K4" s="17"/>
      <c r="L4" s="114"/>
    </row>
    <row r="5" spans="1:12" x14ac:dyDescent="0.35">
      <c r="A5" s="16"/>
      <c r="B5" s="16"/>
      <c r="C5" s="16"/>
      <c r="D5" s="16"/>
      <c r="E5" s="16"/>
      <c r="F5" s="16"/>
      <c r="G5" s="16"/>
      <c r="H5" s="16"/>
      <c r="I5" s="16"/>
      <c r="J5" s="16"/>
      <c r="K5" s="16"/>
      <c r="L5" s="113"/>
    </row>
    <row r="6" spans="1:12" x14ac:dyDescent="0.35">
      <c r="A6" s="16"/>
      <c r="B6" s="16"/>
      <c r="C6" s="16"/>
      <c r="D6" s="16"/>
      <c r="E6" s="16"/>
      <c r="F6" s="16"/>
      <c r="G6" s="16"/>
      <c r="H6" s="16"/>
      <c r="I6" s="16"/>
      <c r="J6" s="16"/>
      <c r="K6" s="16"/>
      <c r="L6" s="113"/>
    </row>
    <row r="7" spans="1:12" ht="116" x14ac:dyDescent="0.35">
      <c r="A7" s="35" t="s">
        <v>11</v>
      </c>
      <c r="B7" s="36" t="s">
        <v>12</v>
      </c>
      <c r="C7" s="37" t="s">
        <v>13</v>
      </c>
      <c r="D7" s="37" t="s">
        <v>14</v>
      </c>
      <c r="E7" s="38" t="s">
        <v>15</v>
      </c>
      <c r="F7" s="37" t="s">
        <v>16</v>
      </c>
      <c r="G7" s="37" t="s">
        <v>17</v>
      </c>
      <c r="H7" s="37" t="s">
        <v>18</v>
      </c>
      <c r="I7" s="37" t="s">
        <v>19</v>
      </c>
      <c r="J7" s="64" t="s">
        <v>20</v>
      </c>
      <c r="K7" s="65" t="s">
        <v>21</v>
      </c>
      <c r="L7" s="115" t="s">
        <v>22</v>
      </c>
    </row>
    <row r="8" spans="1:12" ht="87" x14ac:dyDescent="0.35">
      <c r="A8" s="33" t="s">
        <v>70</v>
      </c>
      <c r="B8" s="55" t="s">
        <v>6</v>
      </c>
      <c r="C8" s="56">
        <v>1</v>
      </c>
      <c r="D8" s="56">
        <v>1</v>
      </c>
      <c r="E8" s="55" t="s">
        <v>5</v>
      </c>
      <c r="F8" s="57">
        <f>IFERROR(VLOOKUP(E8,[1]!Costs[#Data],2,FALSE),"")</f>
        <v>13.47</v>
      </c>
      <c r="G8" s="57">
        <v>0.17</v>
      </c>
      <c r="H8" s="59">
        <v>5</v>
      </c>
      <c r="I8" s="59">
        <v>10</v>
      </c>
      <c r="J8" s="60"/>
      <c r="K8" s="61">
        <f>IFERROR((((F8*G8)*H8)*I8)/D8,0)</f>
        <v>114.495</v>
      </c>
      <c r="L8" s="97" t="s">
        <v>113</v>
      </c>
    </row>
    <row r="9" spans="1:12" ht="58" x14ac:dyDescent="0.35">
      <c r="A9" s="33" t="s">
        <v>68</v>
      </c>
      <c r="B9" s="55" t="s">
        <v>6</v>
      </c>
      <c r="C9" s="56">
        <v>1</v>
      </c>
      <c r="D9" s="56">
        <v>3</v>
      </c>
      <c r="E9" s="55" t="s">
        <v>5</v>
      </c>
      <c r="F9" s="57">
        <f>IFERROR(VLOOKUP(E9,[1]!Costs[#Data],2,FALSE),"")</f>
        <v>13.47</v>
      </c>
      <c r="G9" s="57">
        <v>0.25</v>
      </c>
      <c r="H9" s="59">
        <v>10</v>
      </c>
      <c r="I9" s="59">
        <v>10</v>
      </c>
      <c r="J9" s="60"/>
      <c r="K9" s="61">
        <f>IFERROR((((F9*G9)*H9)*I9)/D9,0)</f>
        <v>112.25000000000001</v>
      </c>
      <c r="L9" s="97" t="s">
        <v>72</v>
      </c>
    </row>
    <row r="10" spans="1:12" ht="72.5" x14ac:dyDescent="0.35">
      <c r="A10" s="107" t="s">
        <v>73</v>
      </c>
      <c r="B10" s="55" t="s">
        <v>6</v>
      </c>
      <c r="C10" s="56">
        <v>1</v>
      </c>
      <c r="D10" s="56">
        <v>5</v>
      </c>
      <c r="E10" s="55" t="s">
        <v>5</v>
      </c>
      <c r="F10" s="57">
        <f>IFERROR(VLOOKUP(E10,[1]!Costs[#Data],2,FALSE),"")</f>
        <v>13.47</v>
      </c>
      <c r="G10" s="57">
        <v>0.5</v>
      </c>
      <c r="H10" s="59">
        <v>3</v>
      </c>
      <c r="I10" s="59">
        <v>10</v>
      </c>
      <c r="J10" s="60"/>
      <c r="K10" s="61">
        <f t="shared" ref="K10:K14" si="0">IFERROR((((F10*G10)*H10)*I10)/D10,0)</f>
        <v>40.410000000000004</v>
      </c>
      <c r="L10" s="108" t="s">
        <v>81</v>
      </c>
    </row>
    <row r="11" spans="1:12" ht="87" x14ac:dyDescent="0.35">
      <c r="A11" s="107" t="s">
        <v>74</v>
      </c>
      <c r="B11" s="55" t="s">
        <v>6</v>
      </c>
      <c r="C11" s="56">
        <v>1</v>
      </c>
      <c r="D11" s="56">
        <v>4</v>
      </c>
      <c r="E11" s="55" t="s">
        <v>5</v>
      </c>
      <c r="F11" s="57">
        <f>IFERROR(VLOOKUP(E11,[1]!Costs[#Data],2,FALSE),"")</f>
        <v>13.47</v>
      </c>
      <c r="G11" s="57">
        <v>0.5</v>
      </c>
      <c r="H11" s="59">
        <v>1</v>
      </c>
      <c r="I11" s="59">
        <v>10</v>
      </c>
      <c r="J11" s="60"/>
      <c r="K11" s="61">
        <f t="shared" si="0"/>
        <v>16.837500000000002</v>
      </c>
      <c r="L11" s="98" t="s">
        <v>75</v>
      </c>
    </row>
    <row r="12" spans="1:12" ht="58" x14ac:dyDescent="0.35">
      <c r="A12" s="116" t="s">
        <v>76</v>
      </c>
      <c r="B12" s="55" t="s">
        <v>6</v>
      </c>
      <c r="C12" s="56">
        <v>1</v>
      </c>
      <c r="D12" s="56">
        <v>1</v>
      </c>
      <c r="E12" s="55" t="s">
        <v>5</v>
      </c>
      <c r="F12" s="57">
        <f>IFERROR(VLOOKUP(E12,[1]!Costs[#Data],2,FALSE),"")</f>
        <v>13.47</v>
      </c>
      <c r="G12" s="57">
        <v>0.25</v>
      </c>
      <c r="H12" s="59">
        <v>5</v>
      </c>
      <c r="I12" s="59">
        <v>10</v>
      </c>
      <c r="J12" s="60"/>
      <c r="K12" s="61">
        <f t="shared" si="0"/>
        <v>168.37500000000003</v>
      </c>
      <c r="L12" s="108" t="s">
        <v>77</v>
      </c>
    </row>
    <row r="13" spans="1:12" ht="116" x14ac:dyDescent="0.35">
      <c r="A13" s="33" t="s">
        <v>78</v>
      </c>
      <c r="B13" s="55" t="s">
        <v>6</v>
      </c>
      <c r="C13" s="56">
        <v>1</v>
      </c>
      <c r="D13" s="56">
        <v>5</v>
      </c>
      <c r="E13" s="55" t="s">
        <v>5</v>
      </c>
      <c r="F13" s="57">
        <f>IFERROR(VLOOKUP(E13,[1]!Costs[#Data],2,FALSE),"")</f>
        <v>13.47</v>
      </c>
      <c r="G13" s="57">
        <v>1</v>
      </c>
      <c r="H13" s="59">
        <v>5</v>
      </c>
      <c r="I13" s="59">
        <v>10</v>
      </c>
      <c r="J13" s="60"/>
      <c r="K13" s="61">
        <f t="shared" si="0"/>
        <v>134.70000000000002</v>
      </c>
      <c r="L13" s="97" t="s">
        <v>114</v>
      </c>
    </row>
    <row r="14" spans="1:12" ht="58" x14ac:dyDescent="0.35">
      <c r="A14" s="120" t="s">
        <v>79</v>
      </c>
      <c r="B14" s="121" t="s">
        <v>6</v>
      </c>
      <c r="C14" s="99">
        <v>1</v>
      </c>
      <c r="D14" s="99">
        <v>1</v>
      </c>
      <c r="E14" s="121" t="s">
        <v>5</v>
      </c>
      <c r="F14" s="100">
        <f>IFERROR(VLOOKUP(E14,[1]!Costs[#Data],2,FALSE),"")</f>
        <v>13.47</v>
      </c>
      <c r="G14" s="100">
        <v>1.5</v>
      </c>
      <c r="H14" s="101">
        <v>5</v>
      </c>
      <c r="I14" s="101">
        <v>10</v>
      </c>
      <c r="J14" s="102"/>
      <c r="K14" s="103">
        <f t="shared" si="0"/>
        <v>1010.25</v>
      </c>
      <c r="L14" s="104" t="s">
        <v>80</v>
      </c>
    </row>
    <row r="15" spans="1:12" x14ac:dyDescent="0.35">
      <c r="A15" s="130"/>
      <c r="B15" s="130"/>
      <c r="C15" s="131"/>
      <c r="D15" s="131"/>
      <c r="E15" s="130"/>
      <c r="F15" s="132" t="str">
        <f>IFERROR(VLOOKUP(E15,[1]!Costs[#Data],2,FALSE),"")</f>
        <v/>
      </c>
      <c r="G15" s="132"/>
      <c r="H15" s="133"/>
      <c r="I15" s="133"/>
      <c r="J15" s="134"/>
      <c r="K15" s="135"/>
      <c r="L15" s="119"/>
    </row>
    <row r="16" spans="1:12" ht="87" x14ac:dyDescent="0.35">
      <c r="A16" s="122" t="s">
        <v>70</v>
      </c>
      <c r="B16" s="123" t="s">
        <v>8</v>
      </c>
      <c r="C16" s="124">
        <v>1</v>
      </c>
      <c r="D16" s="124">
        <v>1</v>
      </c>
      <c r="E16" s="123" t="s">
        <v>5</v>
      </c>
      <c r="F16" s="125">
        <f>IFERROR(VLOOKUP(E16,[1]!Costs[#Data],2,FALSE),"")</f>
        <v>13.47</v>
      </c>
      <c r="G16" s="125">
        <v>0.17</v>
      </c>
      <c r="H16" s="126">
        <v>5</v>
      </c>
      <c r="I16" s="126">
        <v>14</v>
      </c>
      <c r="J16" s="127"/>
      <c r="K16" s="128">
        <f>IFERROR((((F16*G16)*H16)*I16)/D16,0)</f>
        <v>160.29300000000001</v>
      </c>
      <c r="L16" s="129" t="s">
        <v>113</v>
      </c>
    </row>
    <row r="17" spans="1:12" ht="58" x14ac:dyDescent="0.35">
      <c r="A17" s="33" t="s">
        <v>68</v>
      </c>
      <c r="B17" s="55" t="s">
        <v>8</v>
      </c>
      <c r="C17" s="56">
        <v>1</v>
      </c>
      <c r="D17" s="56">
        <v>3</v>
      </c>
      <c r="E17" s="55" t="s">
        <v>5</v>
      </c>
      <c r="F17" s="57">
        <f>IFERROR(VLOOKUP(E17,[1]!Costs[#Data],2,FALSE),"")</f>
        <v>13.47</v>
      </c>
      <c r="G17" s="58">
        <v>0.25</v>
      </c>
      <c r="H17" s="58">
        <v>8</v>
      </c>
      <c r="I17" s="59">
        <v>14</v>
      </c>
      <c r="J17" s="60"/>
      <c r="K17" s="61">
        <f>IFERROR((((F17*G17)*H17)*I17)/D17,0)</f>
        <v>125.72000000000001</v>
      </c>
      <c r="L17" s="97" t="s">
        <v>72</v>
      </c>
    </row>
    <row r="18" spans="1:12" ht="58" x14ac:dyDescent="0.35">
      <c r="A18" s="33" t="s">
        <v>82</v>
      </c>
      <c r="B18" s="55" t="s">
        <v>8</v>
      </c>
      <c r="C18" s="56">
        <v>1</v>
      </c>
      <c r="D18" s="56">
        <v>1</v>
      </c>
      <c r="E18" s="55" t="s">
        <v>5</v>
      </c>
      <c r="F18" s="57">
        <f>IFERROR(VLOOKUP(E18,[1]!Costs[#Data],2,FALSE),"")</f>
        <v>13.47</v>
      </c>
      <c r="G18" s="58">
        <v>0.5</v>
      </c>
      <c r="H18" s="59">
        <v>2</v>
      </c>
      <c r="I18" s="59">
        <v>14</v>
      </c>
      <c r="J18" s="60"/>
      <c r="K18" s="61">
        <f t="shared" ref="K18:K21" si="1">IFERROR((((F18*G18)*H18)*I18)/D18,0)</f>
        <v>188.58</v>
      </c>
      <c r="L18" s="108" t="s">
        <v>83</v>
      </c>
    </row>
    <row r="19" spans="1:12" ht="87" x14ac:dyDescent="0.35">
      <c r="A19" s="33" t="s">
        <v>74</v>
      </c>
      <c r="B19" s="55" t="s">
        <v>8</v>
      </c>
      <c r="C19" s="56">
        <v>1</v>
      </c>
      <c r="D19" s="56">
        <v>4</v>
      </c>
      <c r="E19" s="55" t="s">
        <v>5</v>
      </c>
      <c r="F19" s="57">
        <f>IFERROR(VLOOKUP(E19,[1]!Costs[#Data],2,FALSE),"")</f>
        <v>13.47</v>
      </c>
      <c r="G19" s="58">
        <v>0.5</v>
      </c>
      <c r="H19" s="59">
        <v>1</v>
      </c>
      <c r="I19" s="59">
        <v>14</v>
      </c>
      <c r="J19" s="60"/>
      <c r="K19" s="61">
        <f t="shared" si="1"/>
        <v>23.572500000000002</v>
      </c>
      <c r="L19" s="98" t="s">
        <v>75</v>
      </c>
    </row>
    <row r="20" spans="1:12" ht="58" x14ac:dyDescent="0.35">
      <c r="A20" s="33" t="s">
        <v>76</v>
      </c>
      <c r="B20" s="55" t="s">
        <v>8</v>
      </c>
      <c r="C20" s="56">
        <v>1</v>
      </c>
      <c r="D20" s="56">
        <v>1</v>
      </c>
      <c r="E20" s="55" t="s">
        <v>5</v>
      </c>
      <c r="F20" s="57">
        <f>IFERROR(VLOOKUP(E20,[1]!Costs[#Data],2,FALSE),"")</f>
        <v>13.47</v>
      </c>
      <c r="G20" s="58">
        <v>0.25</v>
      </c>
      <c r="H20" s="59">
        <v>5</v>
      </c>
      <c r="I20" s="59">
        <v>14</v>
      </c>
      <c r="J20" s="60"/>
      <c r="K20" s="61">
        <f t="shared" si="1"/>
        <v>235.72500000000002</v>
      </c>
      <c r="L20" s="108" t="s">
        <v>77</v>
      </c>
    </row>
    <row r="21" spans="1:12" ht="116" x14ac:dyDescent="0.35">
      <c r="A21" s="33" t="s">
        <v>78</v>
      </c>
      <c r="B21" s="55" t="s">
        <v>8</v>
      </c>
      <c r="C21" s="56">
        <v>1</v>
      </c>
      <c r="D21" s="56">
        <v>5</v>
      </c>
      <c r="E21" s="33" t="s">
        <v>5</v>
      </c>
      <c r="F21" s="57">
        <f>IFERROR(VLOOKUP(E21,[1]!Costs[#Data],2,FALSE),"")</f>
        <v>13.47</v>
      </c>
      <c r="G21" s="58">
        <v>1</v>
      </c>
      <c r="H21" s="59">
        <v>5</v>
      </c>
      <c r="I21" s="59">
        <v>14</v>
      </c>
      <c r="J21" s="60"/>
      <c r="K21" s="61">
        <f t="shared" si="1"/>
        <v>188.58</v>
      </c>
      <c r="L21" s="97" t="s">
        <v>114</v>
      </c>
    </row>
    <row r="22" spans="1:12" ht="101.5" x14ac:dyDescent="0.35">
      <c r="A22" s="33" t="s">
        <v>84</v>
      </c>
      <c r="B22" s="55" t="s">
        <v>8</v>
      </c>
      <c r="C22" s="56">
        <v>1</v>
      </c>
      <c r="D22" s="56">
        <v>4</v>
      </c>
      <c r="E22" s="33" t="s">
        <v>3</v>
      </c>
      <c r="F22" s="57">
        <f>IFERROR(VLOOKUP(E22,[1]!Costs[#Data],2,FALSE),"")</f>
        <v>35.47</v>
      </c>
      <c r="G22" s="58">
        <v>2</v>
      </c>
      <c r="H22" s="59">
        <v>3</v>
      </c>
      <c r="I22" s="59">
        <v>14</v>
      </c>
      <c r="J22" s="60"/>
      <c r="K22" s="61">
        <f>IFERROR((((F22*G22)*H22)*I22)/D22,0)</f>
        <v>744.87</v>
      </c>
      <c r="L22" s="97" t="s">
        <v>85</v>
      </c>
    </row>
    <row r="23" spans="1:12" ht="58" x14ac:dyDescent="0.35">
      <c r="A23" s="33" t="s">
        <v>79</v>
      </c>
      <c r="B23" s="55" t="s">
        <v>8</v>
      </c>
      <c r="C23" s="56">
        <v>1</v>
      </c>
      <c r="D23" s="56">
        <v>1</v>
      </c>
      <c r="E23" s="33" t="s">
        <v>5</v>
      </c>
      <c r="F23" s="57">
        <f>IFERROR(VLOOKUP(E23,[1]!Costs[#Data],2,FALSE),"")</f>
        <v>13.47</v>
      </c>
      <c r="G23" s="58">
        <v>1.5</v>
      </c>
      <c r="H23" s="59">
        <v>5</v>
      </c>
      <c r="I23" s="59">
        <v>14</v>
      </c>
      <c r="J23" s="60"/>
      <c r="K23" s="61">
        <f>IFERROR((((F23*G23)*H23)*I23)/D23,0)</f>
        <v>1414.3500000000001</v>
      </c>
      <c r="L23" s="117" t="s">
        <v>80</v>
      </c>
    </row>
    <row r="25" spans="1:12" ht="101.5" x14ac:dyDescent="0.35">
      <c r="A25" s="33" t="s">
        <v>70</v>
      </c>
      <c r="B25" s="55" t="s">
        <v>4</v>
      </c>
      <c r="C25" s="56">
        <v>1</v>
      </c>
      <c r="D25" s="56">
        <v>1</v>
      </c>
      <c r="E25" s="55" t="s">
        <v>5</v>
      </c>
      <c r="F25" s="57">
        <f>IFERROR(VLOOKUP(E25,[1]!Costs[#Data],2,FALSE),"")</f>
        <v>13.47</v>
      </c>
      <c r="G25" s="58">
        <v>0.17</v>
      </c>
      <c r="H25" s="59">
        <v>5</v>
      </c>
      <c r="I25" s="59">
        <v>15</v>
      </c>
      <c r="J25" s="60"/>
      <c r="K25" s="61">
        <f>IFERROR((((F25*G25)*H25)*I25)/D25,0)</f>
        <v>171.74250000000001</v>
      </c>
      <c r="L25" s="108" t="s">
        <v>71</v>
      </c>
    </row>
    <row r="26" spans="1:12" ht="58" x14ac:dyDescent="0.35">
      <c r="A26" s="33" t="s">
        <v>68</v>
      </c>
      <c r="B26" s="55" t="s">
        <v>4</v>
      </c>
      <c r="C26" s="56">
        <v>1</v>
      </c>
      <c r="D26" s="56">
        <v>3</v>
      </c>
      <c r="E26" s="55" t="s">
        <v>5</v>
      </c>
      <c r="F26" s="57">
        <f>IFERROR(VLOOKUP(E26,[1]!Costs[#Data],2,FALSE),"")</f>
        <v>13.47</v>
      </c>
      <c r="G26" s="58">
        <v>0.25</v>
      </c>
      <c r="H26" s="59">
        <v>10</v>
      </c>
      <c r="I26" s="59">
        <v>15</v>
      </c>
      <c r="J26" s="60"/>
      <c r="K26" s="61">
        <f>IFERROR((((F26*G26)*H26)*I26)/D26,0)</f>
        <v>168.37500000000003</v>
      </c>
      <c r="L26" s="98" t="s">
        <v>72</v>
      </c>
    </row>
    <row r="27" spans="1:12" ht="72.5" x14ac:dyDescent="0.35">
      <c r="A27" s="107" t="s">
        <v>73</v>
      </c>
      <c r="B27" s="55" t="s">
        <v>4</v>
      </c>
      <c r="C27" s="56">
        <v>1</v>
      </c>
      <c r="D27" s="56">
        <v>5</v>
      </c>
      <c r="E27" s="55" t="s">
        <v>5</v>
      </c>
      <c r="F27" s="57">
        <f>IFERROR(VLOOKUP(E27,[1]!Costs[#Data],2,FALSE),"")</f>
        <v>13.47</v>
      </c>
      <c r="G27" s="58">
        <v>0.5</v>
      </c>
      <c r="H27" s="59">
        <v>3</v>
      </c>
      <c r="I27" s="59">
        <v>15</v>
      </c>
      <c r="J27" s="60"/>
      <c r="K27" s="61">
        <f t="shared" ref="K27:K46" si="2">IFERROR((((F27*G27)*H27)*I27)/D27,0)</f>
        <v>60.615000000000009</v>
      </c>
      <c r="L27" s="108" t="s">
        <v>81</v>
      </c>
    </row>
    <row r="28" spans="1:12" ht="87" x14ac:dyDescent="0.35">
      <c r="A28" s="107" t="s">
        <v>74</v>
      </c>
      <c r="B28" s="55" t="s">
        <v>4</v>
      </c>
      <c r="C28" s="56">
        <v>1</v>
      </c>
      <c r="D28" s="56">
        <v>4</v>
      </c>
      <c r="E28" s="55" t="s">
        <v>5</v>
      </c>
      <c r="F28" s="57">
        <f>IFERROR(VLOOKUP(E28,[1]!Costs[#Data],2,FALSE),"")</f>
        <v>13.47</v>
      </c>
      <c r="G28" s="58">
        <v>0.5</v>
      </c>
      <c r="H28" s="59">
        <v>1</v>
      </c>
      <c r="I28" s="59">
        <v>15</v>
      </c>
      <c r="J28" s="60"/>
      <c r="K28" s="61">
        <f t="shared" si="2"/>
        <v>25.256250000000001</v>
      </c>
      <c r="L28" s="98" t="s">
        <v>75</v>
      </c>
    </row>
    <row r="29" spans="1:12" ht="58" x14ac:dyDescent="0.35">
      <c r="A29" s="116" t="s">
        <v>76</v>
      </c>
      <c r="B29" s="55" t="s">
        <v>4</v>
      </c>
      <c r="C29" s="56">
        <v>1</v>
      </c>
      <c r="D29" s="56">
        <v>1</v>
      </c>
      <c r="E29" s="55" t="s">
        <v>5</v>
      </c>
      <c r="F29" s="57">
        <f>IFERROR(VLOOKUP(E29,[1]!Costs[#Data],2,FALSE),"")</f>
        <v>13.47</v>
      </c>
      <c r="G29" s="58">
        <v>0.25</v>
      </c>
      <c r="H29" s="59">
        <v>5</v>
      </c>
      <c r="I29" s="59">
        <v>15</v>
      </c>
      <c r="J29" s="60"/>
      <c r="K29" s="61">
        <f t="shared" si="2"/>
        <v>252.56250000000003</v>
      </c>
      <c r="L29" s="108" t="s">
        <v>77</v>
      </c>
    </row>
    <row r="30" spans="1:12" ht="116" x14ac:dyDescent="0.35">
      <c r="A30" s="33" t="s">
        <v>78</v>
      </c>
      <c r="B30" s="55" t="s">
        <v>4</v>
      </c>
      <c r="C30" s="56">
        <v>1</v>
      </c>
      <c r="D30" s="56">
        <v>5</v>
      </c>
      <c r="E30" s="55" t="s">
        <v>5</v>
      </c>
      <c r="F30" s="57">
        <f>IFERROR(VLOOKUP(E30,[1]!Costs[#Data],2,FALSE),"")</f>
        <v>13.47</v>
      </c>
      <c r="G30" s="58">
        <v>1</v>
      </c>
      <c r="H30" s="59">
        <v>5</v>
      </c>
      <c r="I30" s="59">
        <v>15</v>
      </c>
      <c r="J30" s="60"/>
      <c r="K30" s="61">
        <f t="shared" si="2"/>
        <v>202.05</v>
      </c>
      <c r="L30" s="97" t="s">
        <v>114</v>
      </c>
    </row>
    <row r="31" spans="1:12" ht="58" x14ac:dyDescent="0.35">
      <c r="A31" s="33" t="s">
        <v>79</v>
      </c>
      <c r="B31" s="55" t="s">
        <v>4</v>
      </c>
      <c r="C31" s="56">
        <v>1</v>
      </c>
      <c r="D31" s="56">
        <v>1</v>
      </c>
      <c r="E31" s="55" t="s">
        <v>5</v>
      </c>
      <c r="F31" s="57">
        <f>IFERROR(VLOOKUP(E31,[1]!Costs[#Data],2,FALSE),"")</f>
        <v>13.47</v>
      </c>
      <c r="G31" s="58">
        <v>1.5</v>
      </c>
      <c r="H31" s="59">
        <v>5</v>
      </c>
      <c r="I31" s="59">
        <v>15</v>
      </c>
      <c r="J31" s="60"/>
      <c r="K31" s="61">
        <f t="shared" si="2"/>
        <v>1515.375</v>
      </c>
      <c r="L31" s="97" t="s">
        <v>80</v>
      </c>
    </row>
    <row r="32" spans="1:12" x14ac:dyDescent="0.35">
      <c r="A32" s="33"/>
      <c r="B32" s="55"/>
      <c r="C32" s="56"/>
      <c r="D32" s="56"/>
      <c r="E32" s="55"/>
      <c r="F32" s="57" t="str">
        <f>IFERROR(VLOOKUP(E32,[1]!Costs[#Data],2,FALSE),"")</f>
        <v/>
      </c>
      <c r="G32" s="58"/>
      <c r="H32" s="59"/>
      <c r="I32" s="59"/>
      <c r="J32" s="60"/>
      <c r="K32" s="61">
        <f t="shared" si="2"/>
        <v>0</v>
      </c>
      <c r="L32" s="34"/>
    </row>
    <row r="33" spans="1:12" x14ac:dyDescent="0.35">
      <c r="A33" s="33"/>
      <c r="B33" s="55"/>
      <c r="C33" s="56"/>
      <c r="D33" s="56"/>
      <c r="E33" s="55"/>
      <c r="F33" s="57" t="str">
        <f>IFERROR(VLOOKUP(E33,[1]!Costs[#Data],2,FALSE),"")</f>
        <v/>
      </c>
      <c r="G33" s="58"/>
      <c r="H33" s="59"/>
      <c r="I33" s="59"/>
      <c r="J33" s="60"/>
      <c r="K33" s="61">
        <f t="shared" si="2"/>
        <v>0</v>
      </c>
      <c r="L33" s="34"/>
    </row>
    <row r="34" spans="1:12" x14ac:dyDescent="0.35">
      <c r="A34" s="33"/>
      <c r="B34" s="55"/>
      <c r="C34" s="56"/>
      <c r="D34" s="56"/>
      <c r="E34" s="55"/>
      <c r="F34" s="57" t="str">
        <f>IFERROR(VLOOKUP(E34,[1]!Costs[#Data],2,FALSE),"")</f>
        <v/>
      </c>
      <c r="G34" s="58"/>
      <c r="H34" s="59"/>
      <c r="I34" s="59"/>
      <c r="J34" s="60"/>
      <c r="K34" s="61">
        <f t="shared" si="2"/>
        <v>0</v>
      </c>
      <c r="L34" s="34"/>
    </row>
    <row r="35" spans="1:12" x14ac:dyDescent="0.35">
      <c r="A35" s="33"/>
      <c r="B35" s="55"/>
      <c r="C35" s="56"/>
      <c r="D35" s="56"/>
      <c r="E35" s="55"/>
      <c r="F35" s="57" t="str">
        <f>IFERROR(VLOOKUP(E35,[1]!Costs[#Data],2,FALSE),"")</f>
        <v/>
      </c>
      <c r="G35" s="58"/>
      <c r="H35" s="59"/>
      <c r="I35" s="59"/>
      <c r="J35" s="60"/>
      <c r="K35" s="61">
        <f t="shared" si="2"/>
        <v>0</v>
      </c>
      <c r="L35" s="34"/>
    </row>
    <row r="36" spans="1:12" x14ac:dyDescent="0.35">
      <c r="A36" s="33"/>
      <c r="B36" s="55"/>
      <c r="C36" s="56"/>
      <c r="D36" s="56"/>
      <c r="E36" s="55"/>
      <c r="F36" s="57" t="str">
        <f>IFERROR(VLOOKUP(E36,[1]!Costs[#Data],2,FALSE),"")</f>
        <v/>
      </c>
      <c r="G36" s="58"/>
      <c r="H36" s="59"/>
      <c r="I36" s="59"/>
      <c r="J36" s="60"/>
      <c r="K36" s="61">
        <f t="shared" si="2"/>
        <v>0</v>
      </c>
      <c r="L36" s="34"/>
    </row>
    <row r="37" spans="1:12" x14ac:dyDescent="0.35">
      <c r="A37" s="33"/>
      <c r="B37" s="55"/>
      <c r="C37" s="56"/>
      <c r="D37" s="56"/>
      <c r="E37" s="55"/>
      <c r="F37" s="57" t="str">
        <f>IFERROR(VLOOKUP(E37,[1]!Costs[#Data],2,FALSE),"")</f>
        <v/>
      </c>
      <c r="G37" s="58"/>
      <c r="H37" s="59"/>
      <c r="I37" s="59"/>
      <c r="J37" s="60"/>
      <c r="K37" s="61">
        <f t="shared" si="2"/>
        <v>0</v>
      </c>
      <c r="L37" s="34"/>
    </row>
    <row r="38" spans="1:12" x14ac:dyDescent="0.35">
      <c r="A38" s="32"/>
      <c r="B38" s="18"/>
      <c r="C38" s="56"/>
      <c r="D38" s="56"/>
      <c r="E38" s="18"/>
      <c r="F38" s="57" t="str">
        <f>IFERROR(VLOOKUP(E38,[1]!Costs[#Data],2,FALSE),"")</f>
        <v/>
      </c>
      <c r="G38" s="58"/>
      <c r="H38" s="59"/>
      <c r="I38" s="59"/>
      <c r="J38" s="60"/>
      <c r="K38" s="61">
        <f>IFERROR((((F38*G38)*H38)*I38)/D38,0)</f>
        <v>0</v>
      </c>
      <c r="L38" s="34"/>
    </row>
    <row r="39" spans="1:12" x14ac:dyDescent="0.35">
      <c r="A39" s="16"/>
      <c r="B39" s="19"/>
      <c r="C39" s="20"/>
      <c r="D39" s="20"/>
      <c r="E39" s="20"/>
      <c r="F39" s="21"/>
      <c r="G39" s="22"/>
      <c r="H39" s="23"/>
      <c r="I39" s="23"/>
      <c r="J39" s="16"/>
      <c r="K39" s="24"/>
      <c r="L39" s="16"/>
    </row>
    <row r="40" spans="1:12" ht="43.5" x14ac:dyDescent="0.35">
      <c r="A40" s="47" t="s">
        <v>23</v>
      </c>
      <c r="B40" s="48"/>
      <c r="C40" s="20"/>
      <c r="D40" s="20"/>
      <c r="E40" s="16"/>
      <c r="F40" s="16"/>
      <c r="G40" s="22"/>
      <c r="H40" s="23"/>
      <c r="I40" s="23"/>
      <c r="J40" s="16"/>
      <c r="K40" s="24"/>
      <c r="L40" s="16"/>
    </row>
    <row r="41" spans="1:12" x14ac:dyDescent="0.35">
      <c r="A41" s="47"/>
      <c r="B41" s="48"/>
      <c r="C41" s="20"/>
      <c r="D41" s="20"/>
      <c r="E41" s="16"/>
      <c r="F41" s="16"/>
      <c r="G41" s="22"/>
      <c r="H41" s="23"/>
      <c r="I41" s="23"/>
      <c r="J41" s="16"/>
      <c r="K41" s="24"/>
      <c r="L41" s="16"/>
    </row>
    <row r="42" spans="1:12" x14ac:dyDescent="0.35">
      <c r="A42" s="47"/>
      <c r="B42" s="48"/>
      <c r="C42" s="20"/>
      <c r="D42" s="20"/>
      <c r="E42" s="16"/>
      <c r="F42" s="16"/>
      <c r="G42" s="22"/>
      <c r="H42" s="23"/>
      <c r="I42" s="23"/>
      <c r="J42" s="16"/>
      <c r="K42" s="24"/>
      <c r="L42" s="16"/>
    </row>
    <row r="43" spans="1:12" ht="130.5" x14ac:dyDescent="0.35">
      <c r="A43" s="40" t="s">
        <v>24</v>
      </c>
      <c r="B43" s="41" t="s">
        <v>25</v>
      </c>
      <c r="C43" s="42" t="s">
        <v>26</v>
      </c>
      <c r="D43" s="42" t="s">
        <v>27</v>
      </c>
      <c r="E43" s="43" t="s">
        <v>28</v>
      </c>
      <c r="F43" s="44" t="s">
        <v>29</v>
      </c>
      <c r="G43" s="44" t="s">
        <v>30</v>
      </c>
      <c r="H43" s="44" t="s">
        <v>31</v>
      </c>
      <c r="I43" s="44" t="s">
        <v>32</v>
      </c>
      <c r="J43" s="49" t="s">
        <v>20</v>
      </c>
      <c r="K43" s="45" t="s">
        <v>33</v>
      </c>
      <c r="L43" s="46" t="s">
        <v>34</v>
      </c>
    </row>
    <row r="44" spans="1:12" ht="29" x14ac:dyDescent="0.35">
      <c r="A44" s="96" t="s">
        <v>86</v>
      </c>
      <c r="B44" s="18" t="s">
        <v>8</v>
      </c>
      <c r="C44" s="56">
        <v>1</v>
      </c>
      <c r="D44" s="56">
        <v>1</v>
      </c>
      <c r="E44" s="67" t="s">
        <v>87</v>
      </c>
      <c r="F44" s="68">
        <v>26.77</v>
      </c>
      <c r="G44" s="58">
        <v>2</v>
      </c>
      <c r="H44" s="59">
        <v>2</v>
      </c>
      <c r="I44" s="59">
        <v>14</v>
      </c>
      <c r="J44" s="60"/>
      <c r="K44" s="61">
        <f t="shared" ref="K44" si="3">IFERROR((((F44*G44)*H44)*I44)/D44,0)</f>
        <v>1499.12</v>
      </c>
      <c r="L44" s="39"/>
    </row>
    <row r="45" spans="1:12" ht="29" x14ac:dyDescent="0.35">
      <c r="A45" s="96" t="s">
        <v>88</v>
      </c>
      <c r="B45" s="18" t="s">
        <v>6</v>
      </c>
      <c r="C45" s="56">
        <v>1</v>
      </c>
      <c r="D45" s="56">
        <v>1</v>
      </c>
      <c r="E45" s="67" t="s">
        <v>89</v>
      </c>
      <c r="F45" s="68">
        <v>91.67</v>
      </c>
      <c r="G45" s="58">
        <v>1</v>
      </c>
      <c r="H45" s="59">
        <v>1</v>
      </c>
      <c r="I45" s="59">
        <v>6</v>
      </c>
      <c r="J45" s="60"/>
      <c r="K45" s="61">
        <f>IFERROR((((F45*G45)*H45)*I45)/D45,0)</f>
        <v>550.02</v>
      </c>
      <c r="L45" s="39"/>
    </row>
    <row r="46" spans="1:12" x14ac:dyDescent="0.35">
      <c r="A46" s="96"/>
      <c r="B46" s="18"/>
      <c r="C46" s="56"/>
      <c r="D46" s="56"/>
      <c r="E46" s="67"/>
      <c r="F46" s="68"/>
      <c r="G46" s="58"/>
      <c r="H46" s="59"/>
      <c r="I46" s="59"/>
      <c r="J46" s="60"/>
      <c r="K46" s="61">
        <f t="shared" si="2"/>
        <v>0</v>
      </c>
      <c r="L46" s="39"/>
    </row>
    <row r="47" spans="1:12" x14ac:dyDescent="0.35">
      <c r="A47" s="94"/>
      <c r="B47" s="55"/>
      <c r="C47" s="56"/>
      <c r="D47" s="56"/>
      <c r="E47" s="67"/>
      <c r="F47" s="68"/>
      <c r="G47" s="58"/>
      <c r="H47" s="59"/>
      <c r="I47" s="59"/>
      <c r="J47" s="60"/>
      <c r="K47" s="61">
        <f>IFERROR((((F47*G47)*H47)*I47)/D47,0)</f>
        <v>0</v>
      </c>
      <c r="L47" s="69"/>
    </row>
    <row r="48" spans="1:12" x14ac:dyDescent="0.35">
      <c r="A48" s="96"/>
      <c r="B48" s="18"/>
      <c r="C48" s="56"/>
      <c r="D48" s="56"/>
      <c r="E48" s="67"/>
      <c r="F48" s="68"/>
      <c r="G48" s="58"/>
      <c r="H48" s="59"/>
      <c r="I48" s="59"/>
      <c r="J48" s="60"/>
      <c r="K48" s="61">
        <f t="shared" ref="K48:K50" si="4">IFERROR((((F48*G48)*H48)*I48)/D48,0)</f>
        <v>0</v>
      </c>
      <c r="L48" s="39"/>
    </row>
    <row r="49" spans="1:12" x14ac:dyDescent="0.35">
      <c r="A49" s="96"/>
      <c r="B49" s="18"/>
      <c r="C49" s="56"/>
      <c r="D49" s="56"/>
      <c r="E49" s="67"/>
      <c r="F49" s="68"/>
      <c r="G49" s="58"/>
      <c r="H49" s="59"/>
      <c r="I49" s="59"/>
      <c r="J49" s="60"/>
      <c r="K49" s="61">
        <f t="shared" si="4"/>
        <v>0</v>
      </c>
      <c r="L49" s="39"/>
    </row>
    <row r="50" spans="1:12" x14ac:dyDescent="0.35">
      <c r="A50" s="96"/>
      <c r="B50" s="18"/>
      <c r="C50" s="56"/>
      <c r="D50" s="56"/>
      <c r="E50" s="67"/>
      <c r="F50" s="68"/>
      <c r="G50" s="58"/>
      <c r="H50" s="59"/>
      <c r="I50" s="59"/>
      <c r="J50" s="60"/>
      <c r="K50" s="61">
        <f t="shared" si="4"/>
        <v>0</v>
      </c>
      <c r="L50" s="39"/>
    </row>
    <row r="51" spans="1:12" x14ac:dyDescent="0.35">
      <c r="A51" s="26"/>
      <c r="B51" s="16"/>
      <c r="C51" s="16"/>
      <c r="D51" s="16"/>
      <c r="E51" s="16"/>
      <c r="F51" s="16"/>
      <c r="G51" s="16"/>
      <c r="H51" s="16"/>
      <c r="I51" s="16"/>
      <c r="J51" s="16"/>
      <c r="K51" s="16"/>
      <c r="L51" s="16"/>
    </row>
    <row r="52" spans="1:12" ht="15" thickBot="1" x14ac:dyDescent="0.4">
      <c r="A52" s="16"/>
      <c r="B52" s="16"/>
      <c r="C52" s="16"/>
      <c r="D52" s="16"/>
      <c r="E52" s="16"/>
      <c r="F52" s="16"/>
      <c r="G52" s="16"/>
      <c r="H52" s="146" t="s">
        <v>35</v>
      </c>
      <c r="I52" s="147"/>
      <c r="J52" s="148"/>
      <c r="K52" s="29">
        <f>SUM(K8:K47)</f>
        <v>9124.1242500000008</v>
      </c>
      <c r="L52" s="16"/>
    </row>
    <row r="53" spans="1:12" ht="15" thickTop="1" x14ac:dyDescent="0.35">
      <c r="A53" s="27"/>
      <c r="B53" s="16"/>
      <c r="C53" s="16"/>
      <c r="D53" s="16"/>
      <c r="E53" s="16"/>
      <c r="F53" s="16"/>
      <c r="G53" s="16"/>
      <c r="H53" s="16"/>
      <c r="I53" s="16"/>
      <c r="J53" s="16"/>
      <c r="K53" s="16"/>
      <c r="L53" s="16"/>
    </row>
    <row r="54" spans="1:12" ht="29" x14ac:dyDescent="0.35">
      <c r="A54" s="28"/>
      <c r="B54" s="28"/>
      <c r="C54" s="16"/>
      <c r="D54" s="15"/>
      <c r="E54" s="15"/>
      <c r="F54" s="15"/>
      <c r="G54" s="15"/>
      <c r="H54" s="15"/>
      <c r="I54" s="51" t="s">
        <v>36</v>
      </c>
      <c r="J54" s="53" t="s">
        <v>20</v>
      </c>
      <c r="K54" s="50" t="s">
        <v>37</v>
      </c>
      <c r="L54" s="54" t="s">
        <v>22</v>
      </c>
    </row>
    <row r="55" spans="1:12" ht="58" x14ac:dyDescent="0.35">
      <c r="A55" s="28"/>
      <c r="B55" s="28"/>
      <c r="C55" s="16"/>
      <c r="D55" s="16"/>
      <c r="E55" s="16"/>
      <c r="F55" s="16"/>
      <c r="G55" s="16"/>
      <c r="H55" s="16"/>
      <c r="I55" s="52" t="s">
        <v>90</v>
      </c>
      <c r="J55" s="60"/>
      <c r="K55" s="61">
        <v>30</v>
      </c>
      <c r="L55" s="97" t="s">
        <v>91</v>
      </c>
    </row>
    <row r="56" spans="1:12" ht="58" x14ac:dyDescent="0.35">
      <c r="A56" s="28"/>
      <c r="B56" s="28"/>
      <c r="C56" s="16"/>
      <c r="D56" s="16"/>
      <c r="E56" s="16"/>
      <c r="F56" s="16"/>
      <c r="G56" s="16"/>
      <c r="H56" s="16"/>
      <c r="I56" s="52" t="s">
        <v>111</v>
      </c>
      <c r="J56" s="60"/>
      <c r="K56" s="112">
        <v>18.3</v>
      </c>
      <c r="L56" s="97" t="s">
        <v>112</v>
      </c>
    </row>
    <row r="57" spans="1:12" x14ac:dyDescent="0.35">
      <c r="A57" s="28"/>
      <c r="B57" s="28"/>
      <c r="C57" s="16"/>
      <c r="D57" s="16"/>
      <c r="E57" s="16"/>
      <c r="F57" s="16"/>
      <c r="G57" s="16"/>
      <c r="H57" s="16"/>
      <c r="I57" s="52"/>
      <c r="J57" s="60"/>
      <c r="K57" s="61">
        <v>0</v>
      </c>
      <c r="L57" s="39"/>
    </row>
    <row r="58" spans="1:12" x14ac:dyDescent="0.35">
      <c r="A58" s="28"/>
      <c r="B58" s="28"/>
      <c r="C58" s="16"/>
      <c r="D58" s="16"/>
      <c r="E58" s="16"/>
      <c r="F58" s="16"/>
      <c r="G58" s="16"/>
      <c r="H58" s="16"/>
      <c r="I58" s="52"/>
      <c r="J58" s="60"/>
      <c r="K58" s="61">
        <v>0</v>
      </c>
      <c r="L58" s="39"/>
    </row>
    <row r="59" spans="1:12" x14ac:dyDescent="0.35">
      <c r="A59" s="16"/>
      <c r="B59" s="16"/>
      <c r="C59" s="16"/>
      <c r="D59" s="16"/>
      <c r="E59" s="16"/>
      <c r="F59" s="16"/>
      <c r="G59" s="16"/>
      <c r="H59" s="16"/>
      <c r="I59" s="52"/>
      <c r="J59" s="60"/>
      <c r="K59" s="61">
        <v>0</v>
      </c>
      <c r="L59" s="39"/>
    </row>
    <row r="60" spans="1:12" x14ac:dyDescent="0.35">
      <c r="A60" s="16"/>
      <c r="B60" s="16"/>
      <c r="C60" s="16"/>
      <c r="D60" s="16"/>
      <c r="E60" s="16"/>
      <c r="F60" s="16"/>
      <c r="G60" s="16"/>
      <c r="H60" s="16"/>
      <c r="I60" s="52"/>
      <c r="J60" s="60"/>
      <c r="K60" s="61">
        <v>0</v>
      </c>
      <c r="L60" s="39"/>
    </row>
    <row r="61" spans="1:12" x14ac:dyDescent="0.35">
      <c r="A61" s="16"/>
      <c r="B61" s="16"/>
      <c r="C61" s="16"/>
      <c r="D61" s="16"/>
      <c r="E61" s="16"/>
      <c r="F61" s="16"/>
      <c r="G61" s="16"/>
      <c r="H61" s="16"/>
      <c r="I61" s="52"/>
      <c r="J61" s="60"/>
      <c r="K61" s="61">
        <v>0</v>
      </c>
      <c r="L61" s="39"/>
    </row>
    <row r="62" spans="1:12" x14ac:dyDescent="0.35">
      <c r="A62" s="16"/>
      <c r="B62" s="16"/>
      <c r="C62" s="16"/>
      <c r="D62" s="16"/>
      <c r="E62" s="16"/>
      <c r="F62" s="16"/>
      <c r="G62" s="16"/>
      <c r="H62" s="16"/>
      <c r="I62" s="16"/>
      <c r="J62" s="16"/>
      <c r="K62" s="16"/>
      <c r="L62" s="16"/>
    </row>
    <row r="63" spans="1:12" ht="15" thickBot="1" x14ac:dyDescent="0.4">
      <c r="A63" s="16"/>
      <c r="B63" s="16"/>
      <c r="C63" s="16"/>
      <c r="D63" s="16"/>
      <c r="E63" s="16"/>
      <c r="F63" s="16"/>
      <c r="G63" s="16"/>
      <c r="H63" s="16"/>
      <c r="I63" s="62" t="s">
        <v>39</v>
      </c>
      <c r="J63" s="62"/>
      <c r="K63" s="30">
        <f>SUM(K55:K61)</f>
        <v>48.3</v>
      </c>
      <c r="L63" s="16"/>
    </row>
    <row r="64" spans="1:12" ht="15" thickTop="1" x14ac:dyDescent="0.35">
      <c r="A64" s="16"/>
      <c r="B64" s="16"/>
      <c r="C64" s="16"/>
      <c r="D64" s="16"/>
      <c r="E64" s="16"/>
      <c r="F64" s="16"/>
      <c r="G64" s="16"/>
      <c r="H64" s="16"/>
      <c r="I64" s="16"/>
      <c r="J64" s="16"/>
      <c r="K64" s="16"/>
      <c r="L64" s="16"/>
    </row>
    <row r="65" spans="1:12" ht="15" thickBot="1" x14ac:dyDescent="0.4">
      <c r="A65" s="16"/>
      <c r="B65" s="16"/>
      <c r="C65" s="16"/>
      <c r="D65" s="16"/>
      <c r="E65" s="16"/>
      <c r="F65" s="16"/>
      <c r="G65" s="16"/>
      <c r="H65" s="16"/>
      <c r="I65" s="7" t="s">
        <v>40</v>
      </c>
      <c r="J65" s="9"/>
      <c r="K65" s="31">
        <f>K52+K63</f>
        <v>9172.42425</v>
      </c>
      <c r="L65" s="16"/>
    </row>
    <row r="66" spans="1:12" ht="15" thickTop="1" x14ac:dyDescent="0.35"/>
  </sheetData>
  <protectedRanges>
    <protectedRange sqref="A7:B7 K8:K23 F8:F23" name="Locked cells_1_1"/>
    <protectedRange sqref="H52:K52 A43:B43 D54:I54 I63:K63 J65:K65 K54 K32:K38 F32:F38 F46:F50 K46:K50 K57:K61" name="Locked cells_1"/>
    <protectedRange sqref="K25:K31 F25:F31" name="Locked cells_1_1_1"/>
    <protectedRange sqref="F44:F45 K44:K45" name="Locked cells_1_1_2"/>
    <protectedRange sqref="K55:K56" name="Locked cells_1_1_3"/>
  </protectedRanges>
  <mergeCells count="3">
    <mergeCell ref="A1:L2"/>
    <mergeCell ref="B4:E4"/>
    <mergeCell ref="H52:J52"/>
  </mergeCells>
  <dataValidations count="1">
    <dataValidation type="list" allowBlank="1" showInputMessage="1" showErrorMessage="1" sqref="B8:B23 B25:B38" xr:uid="{290EF452-C080-4E68-90A9-BAF9BDC19214}">
      <formula1>"Spring,Summer,Autumn"</formula1>
    </dataValidation>
  </dataValidation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43.9" customHeight="1" x14ac:dyDescent="0.35">
      <c r="A11" s="2"/>
      <c r="B11" s="2"/>
      <c r="C11" s="71"/>
      <c r="D11" s="71"/>
      <c r="E11" s="57"/>
      <c r="F11" s="72"/>
      <c r="G11" s="71"/>
      <c r="H11" s="71"/>
      <c r="I11" s="73"/>
      <c r="J11" s="74">
        <v>0</v>
      </c>
      <c r="K11" s="75" t="s">
        <v>101</v>
      </c>
    </row>
    <row r="12" spans="1:11" ht="14.5" customHeight="1" x14ac:dyDescent="0.35">
      <c r="A12" s="3" t="s">
        <v>102</v>
      </c>
      <c r="B12" s="3" t="s">
        <v>4</v>
      </c>
      <c r="C12" s="71">
        <v>1</v>
      </c>
      <c r="D12" s="71">
        <v>4</v>
      </c>
      <c r="E12" s="57">
        <v>10.210000000000001</v>
      </c>
      <c r="F12" s="72">
        <v>0.5</v>
      </c>
      <c r="G12" s="71">
        <v>2</v>
      </c>
      <c r="H12" s="71">
        <v>6</v>
      </c>
      <c r="I12" s="73"/>
      <c r="J12" s="74">
        <f>((((E12*F12)*2)*6)/4)</f>
        <v>15.315000000000001</v>
      </c>
      <c r="K12" s="75"/>
    </row>
    <row r="13" spans="1:11" x14ac:dyDescent="0.35">
      <c r="A13" s="3"/>
      <c r="B13" s="3"/>
      <c r="C13" s="71"/>
      <c r="D13" s="71"/>
      <c r="E13" s="57"/>
      <c r="F13" s="72"/>
      <c r="G13" s="71"/>
      <c r="H13" s="71"/>
      <c r="I13" s="73"/>
      <c r="J13" s="74">
        <v>0</v>
      </c>
      <c r="K13" s="76"/>
    </row>
    <row r="14" spans="1:11" x14ac:dyDescent="0.35">
      <c r="A14" s="3"/>
      <c r="B14" s="3"/>
      <c r="C14" s="71"/>
      <c r="D14" s="71"/>
      <c r="E14" s="57"/>
      <c r="F14" s="72"/>
      <c r="G14" s="71"/>
      <c r="H14" s="71"/>
      <c r="I14" s="73"/>
      <c r="J14" s="74">
        <v>0</v>
      </c>
      <c r="K14" s="76"/>
    </row>
    <row r="15" spans="1:11" x14ac:dyDescent="0.35">
      <c r="A15" s="3"/>
      <c r="B15" s="3"/>
      <c r="C15" s="71"/>
      <c r="D15" s="71"/>
      <c r="E15" s="57"/>
      <c r="F15" s="72"/>
      <c r="G15" s="71"/>
      <c r="H15" s="71"/>
      <c r="I15" s="73"/>
      <c r="J15" s="74">
        <v>0</v>
      </c>
      <c r="K15" s="77"/>
    </row>
    <row r="16" spans="1:11" x14ac:dyDescent="0.35">
      <c r="A16" s="3"/>
      <c r="B16" s="3"/>
      <c r="C16" s="71"/>
      <c r="D16" s="71"/>
      <c r="E16" s="57"/>
      <c r="F16" s="72"/>
      <c r="G16" s="71"/>
      <c r="H16" s="71"/>
      <c r="I16" s="73"/>
      <c r="J16" s="74">
        <v>0</v>
      </c>
      <c r="K16" s="77"/>
    </row>
    <row r="17" spans="1:11" x14ac:dyDescent="0.35">
      <c r="A17" s="3"/>
      <c r="B17" s="3"/>
      <c r="C17" s="71"/>
      <c r="D17" s="71"/>
      <c r="E17" s="57"/>
      <c r="F17" s="72"/>
      <c r="G17" s="71"/>
      <c r="H17" s="71"/>
      <c r="I17" s="73"/>
      <c r="J17" s="74">
        <v>0</v>
      </c>
      <c r="K17" s="77"/>
    </row>
    <row r="18" spans="1:11" x14ac:dyDescent="0.35">
      <c r="A18" s="3"/>
      <c r="B18" s="3"/>
      <c r="C18" s="71"/>
      <c r="D18" s="71"/>
      <c r="E18" s="57"/>
      <c r="F18" s="72"/>
      <c r="G18" s="71"/>
      <c r="H18" s="71"/>
      <c r="I18" s="73"/>
      <c r="J18" s="74">
        <v>0</v>
      </c>
      <c r="K18" s="77"/>
    </row>
    <row r="19" spans="1:11" x14ac:dyDescent="0.35">
      <c r="A19" s="3"/>
      <c r="B19" s="3"/>
      <c r="C19" s="71"/>
      <c r="D19" s="71"/>
      <c r="E19" s="57"/>
      <c r="F19" s="72"/>
      <c r="G19" s="71"/>
      <c r="H19" s="71"/>
      <c r="I19" s="73"/>
      <c r="J19" s="74">
        <v>0</v>
      </c>
      <c r="K19" s="77"/>
    </row>
    <row r="20" spans="1:11" x14ac:dyDescent="0.35">
      <c r="A20" s="4"/>
    </row>
    <row r="21" spans="1:11" ht="15" thickBot="1" x14ac:dyDescent="0.4">
      <c r="G21" s="146" t="s">
        <v>35</v>
      </c>
      <c r="H21" s="147"/>
      <c r="I21" s="148"/>
      <c r="J21" s="5">
        <f>SUM(J11:J19)</f>
        <v>15.315000000000001</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15.315000000000001</v>
      </c>
    </row>
    <row r="33" ht="15" thickTop="1" x14ac:dyDescent="0.35"/>
  </sheetData>
  <mergeCells count="20">
    <mergeCell ref="A2:K4"/>
    <mergeCell ref="B7:D7"/>
    <mergeCell ref="A9:A10"/>
    <mergeCell ref="C9:D9"/>
    <mergeCell ref="E9:E10"/>
    <mergeCell ref="F9:F10"/>
    <mergeCell ref="G9:G10"/>
    <mergeCell ref="B9:B10"/>
    <mergeCell ref="K9:K10"/>
    <mergeCell ref="G30:I30"/>
    <mergeCell ref="H9:H10"/>
    <mergeCell ref="I9:I10"/>
    <mergeCell ref="J9:J10"/>
    <mergeCell ref="G21:I21"/>
    <mergeCell ref="C23:H23"/>
    <mergeCell ref="C24:H24"/>
    <mergeCell ref="C25:H25"/>
    <mergeCell ref="C26:H26"/>
    <mergeCell ref="C27:H27"/>
    <mergeCell ref="C28:H2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60" t="s">
        <v>9</v>
      </c>
      <c r="B2" s="161"/>
      <c r="C2" s="161"/>
      <c r="D2" s="161"/>
      <c r="E2" s="161"/>
      <c r="F2" s="161"/>
      <c r="G2" s="161"/>
      <c r="H2" s="161"/>
      <c r="I2" s="161"/>
      <c r="J2" s="161"/>
      <c r="K2" s="161"/>
    </row>
    <row r="3" spans="1:11" ht="15" customHeight="1" x14ac:dyDescent="0.35">
      <c r="A3" s="162"/>
      <c r="B3" s="163"/>
      <c r="C3" s="163"/>
      <c r="D3" s="163"/>
      <c r="E3" s="163"/>
      <c r="F3" s="163"/>
      <c r="G3" s="163"/>
      <c r="H3" s="163"/>
      <c r="I3" s="163"/>
      <c r="J3" s="163"/>
      <c r="K3" s="163"/>
    </row>
    <row r="4" spans="1:11" ht="15" thickBot="1" x14ac:dyDescent="0.4">
      <c r="A4" s="164"/>
      <c r="B4" s="165"/>
      <c r="C4" s="165"/>
      <c r="D4" s="165"/>
      <c r="E4" s="165"/>
      <c r="F4" s="165"/>
      <c r="G4" s="165"/>
      <c r="H4" s="165"/>
      <c r="I4" s="165"/>
      <c r="J4" s="165"/>
      <c r="K4" s="165"/>
    </row>
    <row r="6" spans="1:11" ht="15" thickBot="1" x14ac:dyDescent="0.4"/>
    <row r="7" spans="1:11" ht="24" thickBot="1" x14ac:dyDescent="0.6">
      <c r="A7" s="1" t="s">
        <v>92</v>
      </c>
      <c r="B7" s="166" t="s">
        <v>10</v>
      </c>
      <c r="C7" s="167"/>
      <c r="D7" s="168"/>
      <c r="E7" s="12"/>
      <c r="F7" s="12"/>
      <c r="G7" s="12"/>
      <c r="H7" s="12"/>
      <c r="I7" s="12"/>
      <c r="J7" s="12"/>
      <c r="K7" s="12"/>
    </row>
    <row r="9" spans="1:11" ht="28.9" customHeight="1" x14ac:dyDescent="0.35">
      <c r="A9" s="169" t="s">
        <v>93</v>
      </c>
      <c r="B9" s="173" t="s">
        <v>2</v>
      </c>
      <c r="C9" s="171" t="s">
        <v>94</v>
      </c>
      <c r="D9" s="171"/>
      <c r="E9" s="150" t="s">
        <v>95</v>
      </c>
      <c r="F9" s="172" t="s">
        <v>96</v>
      </c>
      <c r="G9" s="150" t="s">
        <v>97</v>
      </c>
      <c r="H9" s="150" t="s">
        <v>98</v>
      </c>
      <c r="I9" s="151"/>
      <c r="J9" s="153" t="s">
        <v>21</v>
      </c>
      <c r="K9" s="175" t="s">
        <v>22</v>
      </c>
    </row>
    <row r="10" spans="1:11" ht="25.9" customHeight="1" x14ac:dyDescent="0.35">
      <c r="A10" s="170"/>
      <c r="B10" s="174"/>
      <c r="C10" s="70" t="s">
        <v>99</v>
      </c>
      <c r="D10" s="70" t="s">
        <v>100</v>
      </c>
      <c r="E10" s="150"/>
      <c r="F10" s="172"/>
      <c r="G10" s="150"/>
      <c r="H10" s="150"/>
      <c r="I10" s="152"/>
      <c r="J10" s="153"/>
      <c r="K10" s="176"/>
    </row>
    <row r="11" spans="1:11" ht="43.9" customHeight="1" x14ac:dyDescent="0.35">
      <c r="A11" s="2"/>
      <c r="B11" s="2"/>
      <c r="C11" s="71"/>
      <c r="D11" s="71"/>
      <c r="E11" s="57"/>
      <c r="F11" s="72"/>
      <c r="G11" s="71"/>
      <c r="H11" s="71"/>
      <c r="I11" s="73"/>
      <c r="J11" s="74">
        <v>0</v>
      </c>
      <c r="K11" s="75" t="s">
        <v>101</v>
      </c>
    </row>
    <row r="12" spans="1:11" ht="14.5" customHeight="1" x14ac:dyDescent="0.35">
      <c r="A12" s="3" t="s">
        <v>102</v>
      </c>
      <c r="B12" s="3" t="s">
        <v>4</v>
      </c>
      <c r="C12" s="71">
        <v>1</v>
      </c>
      <c r="D12" s="71">
        <v>4</v>
      </c>
      <c r="E12" s="57">
        <v>10.210000000000001</v>
      </c>
      <c r="F12" s="72">
        <v>0.5</v>
      </c>
      <c r="G12" s="71">
        <v>2</v>
      </c>
      <c r="H12" s="71">
        <v>6</v>
      </c>
      <c r="I12" s="73"/>
      <c r="J12" s="74">
        <f>((((E12*F12)*2)*6)/4)</f>
        <v>15.315000000000001</v>
      </c>
      <c r="K12" s="75"/>
    </row>
    <row r="13" spans="1:11" x14ac:dyDescent="0.35">
      <c r="A13" s="3"/>
      <c r="B13" s="3"/>
      <c r="C13" s="71"/>
      <c r="D13" s="71"/>
      <c r="E13" s="57"/>
      <c r="F13" s="72"/>
      <c r="G13" s="71"/>
      <c r="H13" s="71"/>
      <c r="I13" s="73"/>
      <c r="J13" s="74">
        <v>0</v>
      </c>
      <c r="K13" s="76"/>
    </row>
    <row r="14" spans="1:11" x14ac:dyDescent="0.35">
      <c r="A14" s="3"/>
      <c r="B14" s="3"/>
      <c r="C14" s="71"/>
      <c r="D14" s="71"/>
      <c r="E14" s="57"/>
      <c r="F14" s="72"/>
      <c r="G14" s="71"/>
      <c r="H14" s="71"/>
      <c r="I14" s="73"/>
      <c r="J14" s="74">
        <v>0</v>
      </c>
      <c r="K14" s="76"/>
    </row>
    <row r="15" spans="1:11" x14ac:dyDescent="0.35">
      <c r="A15" s="3"/>
      <c r="B15" s="3"/>
      <c r="C15" s="71"/>
      <c r="D15" s="71"/>
      <c r="E15" s="57"/>
      <c r="F15" s="72"/>
      <c r="G15" s="71"/>
      <c r="H15" s="71"/>
      <c r="I15" s="73"/>
      <c r="J15" s="74">
        <v>0</v>
      </c>
      <c r="K15" s="77"/>
    </row>
    <row r="16" spans="1:11" x14ac:dyDescent="0.35">
      <c r="A16" s="3"/>
      <c r="B16" s="3"/>
      <c r="C16" s="71"/>
      <c r="D16" s="71"/>
      <c r="E16" s="57"/>
      <c r="F16" s="72"/>
      <c r="G16" s="71"/>
      <c r="H16" s="71"/>
      <c r="I16" s="73"/>
      <c r="J16" s="74">
        <v>0</v>
      </c>
      <c r="K16" s="77"/>
    </row>
    <row r="17" spans="1:11" x14ac:dyDescent="0.35">
      <c r="A17" s="3"/>
      <c r="B17" s="3"/>
      <c r="C17" s="71"/>
      <c r="D17" s="71"/>
      <c r="E17" s="57"/>
      <c r="F17" s="72"/>
      <c r="G17" s="71"/>
      <c r="H17" s="71"/>
      <c r="I17" s="73"/>
      <c r="J17" s="74">
        <v>0</v>
      </c>
      <c r="K17" s="77"/>
    </row>
    <row r="18" spans="1:11" x14ac:dyDescent="0.35">
      <c r="A18" s="3"/>
      <c r="B18" s="3"/>
      <c r="C18" s="71"/>
      <c r="D18" s="71"/>
      <c r="E18" s="57"/>
      <c r="F18" s="72"/>
      <c r="G18" s="71"/>
      <c r="H18" s="71"/>
      <c r="I18" s="73"/>
      <c r="J18" s="74">
        <v>0</v>
      </c>
      <c r="K18" s="77"/>
    </row>
    <row r="19" spans="1:11" x14ac:dyDescent="0.35">
      <c r="A19" s="3"/>
      <c r="B19" s="3"/>
      <c r="C19" s="71"/>
      <c r="D19" s="71"/>
      <c r="E19" s="57"/>
      <c r="F19" s="72"/>
      <c r="G19" s="71"/>
      <c r="H19" s="71"/>
      <c r="I19" s="73"/>
      <c r="J19" s="74">
        <v>0</v>
      </c>
      <c r="K19" s="77"/>
    </row>
    <row r="20" spans="1:11" x14ac:dyDescent="0.35">
      <c r="A20" s="4"/>
    </row>
    <row r="21" spans="1:11" ht="15" thickBot="1" x14ac:dyDescent="0.4">
      <c r="G21" s="146" t="s">
        <v>35</v>
      </c>
      <c r="H21" s="147"/>
      <c r="I21" s="148"/>
      <c r="J21" s="5">
        <f>SUM(J11:J19)</f>
        <v>15.315000000000001</v>
      </c>
    </row>
    <row r="22" spans="1:11" ht="15" thickTop="1" x14ac:dyDescent="0.35">
      <c r="A22" s="11" t="s">
        <v>103</v>
      </c>
    </row>
    <row r="23" spans="1:11" x14ac:dyDescent="0.35">
      <c r="A23" s="13" t="s">
        <v>104</v>
      </c>
      <c r="B23" s="13">
        <v>10.210000000000001</v>
      </c>
      <c r="C23" s="154" t="s">
        <v>36</v>
      </c>
      <c r="D23" s="155"/>
      <c r="E23" s="155"/>
      <c r="F23" s="155"/>
      <c r="G23" s="155"/>
      <c r="H23" s="156"/>
      <c r="I23" s="78"/>
      <c r="J23" s="79" t="s">
        <v>37</v>
      </c>
    </row>
    <row r="24" spans="1:11" x14ac:dyDescent="0.35">
      <c r="A24" s="13" t="s">
        <v>105</v>
      </c>
      <c r="B24" s="13">
        <v>11.27</v>
      </c>
      <c r="C24" s="157"/>
      <c r="D24" s="158"/>
      <c r="E24" s="158"/>
      <c r="F24" s="158"/>
      <c r="G24" s="158"/>
      <c r="H24" s="159"/>
      <c r="I24" s="73"/>
      <c r="J24" s="80"/>
    </row>
    <row r="25" spans="1:11" x14ac:dyDescent="0.35">
      <c r="A25" s="13" t="s">
        <v>106</v>
      </c>
      <c r="B25" s="13">
        <v>14.02</v>
      </c>
      <c r="C25" s="157"/>
      <c r="D25" s="158"/>
      <c r="E25" s="158"/>
      <c r="F25" s="158"/>
      <c r="G25" s="158"/>
      <c r="H25" s="159"/>
      <c r="I25" s="73"/>
      <c r="J25" s="80"/>
    </row>
    <row r="26" spans="1:11" x14ac:dyDescent="0.35">
      <c r="A26" s="13" t="s">
        <v>107</v>
      </c>
      <c r="B26" s="13">
        <v>14.02</v>
      </c>
      <c r="C26" s="157"/>
      <c r="D26" s="158"/>
      <c r="E26" s="158"/>
      <c r="F26" s="158"/>
      <c r="G26" s="158"/>
      <c r="H26" s="159"/>
      <c r="I26" s="73"/>
      <c r="J26" s="80"/>
    </row>
    <row r="27" spans="1:11" x14ac:dyDescent="0.35">
      <c r="A27" s="13" t="s">
        <v>3</v>
      </c>
      <c r="B27" s="13">
        <v>28.44</v>
      </c>
      <c r="C27" s="157"/>
      <c r="D27" s="158"/>
      <c r="E27" s="158"/>
      <c r="F27" s="158"/>
      <c r="G27" s="158"/>
      <c r="H27" s="159"/>
      <c r="I27" s="73"/>
      <c r="J27" s="80"/>
    </row>
    <row r="28" spans="1:11" x14ac:dyDescent="0.35">
      <c r="C28" s="157"/>
      <c r="D28" s="158"/>
      <c r="E28" s="158"/>
      <c r="F28" s="158"/>
      <c r="G28" s="158"/>
      <c r="H28" s="159"/>
      <c r="I28" s="73"/>
      <c r="J28" s="80"/>
    </row>
    <row r="30" spans="1:11" ht="15" thickBot="1" x14ac:dyDescent="0.4">
      <c r="G30" s="149" t="s">
        <v>39</v>
      </c>
      <c r="H30" s="149"/>
      <c r="I30" s="149"/>
      <c r="J30" s="6">
        <f>SUM(J24:J28)</f>
        <v>0</v>
      </c>
    </row>
    <row r="31" spans="1:11" ht="15" thickTop="1" x14ac:dyDescent="0.35"/>
    <row r="32" spans="1:11" ht="15" thickBot="1" x14ac:dyDescent="0.4">
      <c r="G32" s="7" t="s">
        <v>40</v>
      </c>
      <c r="H32" s="8"/>
      <c r="I32" s="9"/>
      <c r="J32" s="10">
        <f>J21+J30</f>
        <v>15.315000000000001</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839f67b-47a7-43dd-903d-2fe6103bea18" xsi:nil="true"/>
    <lcf76f155ced4ddcb4097134ff3c332f xmlns="967c5020-2937-4e43-b040-2e3d7771b13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ACD0E6882657478F7569BD1666CFD2" ma:contentTypeVersion="14" ma:contentTypeDescription="Create a new document." ma:contentTypeScope="" ma:versionID="ac22da772881821be6848cadb9191a41">
  <xsd:schema xmlns:xsd="http://www.w3.org/2001/XMLSchema" xmlns:xs="http://www.w3.org/2001/XMLSchema" xmlns:p="http://schemas.microsoft.com/office/2006/metadata/properties" xmlns:ns2="967c5020-2937-4e43-b040-2e3d7771b134" xmlns:ns3="a839f67b-47a7-43dd-903d-2fe6103bea18" targetNamespace="http://schemas.microsoft.com/office/2006/metadata/properties" ma:root="true" ma:fieldsID="b7e46cf9795f0f082b69f97962f4c36d" ns2:_="" ns3:_="">
    <xsd:import namespace="967c5020-2937-4e43-b040-2e3d7771b134"/>
    <xsd:import namespace="a839f67b-47a7-43dd-903d-2fe6103bea1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7c5020-2937-4e43-b040-2e3d7771b1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f58ffd0-a013-44e0-81c6-c32cd0541a2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9f67b-47a7-43dd-903d-2fe6103bea1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bd0abc7-0a2c-4cdf-82b4-0374b0ce1db5}" ma:internalName="TaxCatchAll" ma:showField="CatchAllData" ma:web="a839f67b-47a7-43dd-903d-2fe6103bea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46117F-B6C3-4D86-B99A-2C825F518E1E}">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purl.org/dc/dcmitype/"/>
    <ds:schemaRef ds:uri="a839f67b-47a7-43dd-903d-2fe6103bea18"/>
    <ds:schemaRef ds:uri="http://schemas.openxmlformats.org/package/2006/metadata/core-properties"/>
    <ds:schemaRef ds:uri="967c5020-2937-4e43-b040-2e3d7771b134"/>
    <ds:schemaRef ds:uri="http://www.w3.org/XML/1998/namespace"/>
  </ds:schemaRefs>
</ds:datastoreItem>
</file>

<file path=customXml/itemProps2.xml><?xml version="1.0" encoding="utf-8"?>
<ds:datastoreItem xmlns:ds="http://schemas.openxmlformats.org/officeDocument/2006/customXml" ds:itemID="{76AA08AE-682D-440A-A6BB-B23914329BBE}">
  <ds:schemaRefs>
    <ds:schemaRef ds:uri="http://schemas.microsoft.com/sharepoint/v3/contenttype/forms"/>
  </ds:schemaRefs>
</ds:datastoreItem>
</file>

<file path=customXml/itemProps3.xml><?xml version="1.0" encoding="utf-8"?>
<ds:datastoreItem xmlns:ds="http://schemas.openxmlformats.org/officeDocument/2006/customXml" ds:itemID="{E3966A36-CC74-44D9-8C9F-538BF60CDD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Costs</vt:lpstr>
      <vt:lpstr>Year X</vt:lpstr>
      <vt:lpstr>Year XX</vt:lpstr>
      <vt:lpstr>Time conversion table</vt:lpstr>
      <vt:lpstr>Dos and Don'ts</vt:lpstr>
      <vt:lpstr>WAGOLL Primary</vt:lpstr>
      <vt:lpstr>WAGOLL Secondary</vt:lpstr>
      <vt:lpstr>Nursery</vt:lpstr>
      <vt:lpstr>Reception</vt:lpstr>
      <vt:lpstr>Year 1</vt:lpstr>
      <vt:lpstr>Year 2</vt:lpstr>
      <vt:lpstr>Year 3</vt:lpstr>
      <vt:lpstr>Year 4</vt:lpstr>
      <vt:lpstr>Year 5</vt:lpstr>
      <vt:lpstr>Year 6</vt:lpstr>
      <vt:lpstr>Year 7</vt:lpstr>
      <vt:lpstr>Year 8</vt:lpstr>
      <vt:lpstr>Year 9</vt:lpstr>
      <vt:lpstr>Year 10</vt:lpstr>
      <vt:lpstr>Year 11</vt:lpstr>
      <vt:lpstr>Year 12</vt:lpstr>
      <vt:lpstr>Year 13</vt:lpstr>
    </vt:vector>
  </TitlesOfParts>
  <Manager/>
  <Company>St Andrew's Primary School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Mrs Humphries</dc:creator>
  <cp:keywords/>
  <dc:description/>
  <cp:lastModifiedBy>Jess Collings</cp:lastModifiedBy>
  <cp:revision/>
  <dcterms:created xsi:type="dcterms:W3CDTF">2021-10-21T12:57:29Z</dcterms:created>
  <dcterms:modified xsi:type="dcterms:W3CDTF">2024-05-08T11:00:52Z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354ca5-015e-47ab-9fdb-c0a8323bc23e_Enabled">
    <vt:lpwstr>true</vt:lpwstr>
  </property>
  <property fmtid="{D5CDD505-2E9C-101B-9397-08002B2CF9AE}" pid="3" name="MSIP_Label_d0354ca5-015e-47ab-9fdb-c0a8323bc23e_SetDate">
    <vt:lpwstr>2022-01-06T08:11:54Z</vt:lpwstr>
  </property>
  <property fmtid="{D5CDD505-2E9C-101B-9397-08002B2CF9AE}" pid="4" name="MSIP_Label_d0354ca5-015e-47ab-9fdb-c0a8323bc23e_Method">
    <vt:lpwstr>Privileged</vt:lpwstr>
  </property>
  <property fmtid="{D5CDD505-2E9C-101B-9397-08002B2CF9AE}" pid="5" name="MSIP_Label_d0354ca5-015e-47ab-9fdb-c0a8323bc23e_Name">
    <vt:lpwstr>d0354ca5-015e-47ab-9fdb-c0a8323bc23e</vt:lpwstr>
  </property>
  <property fmtid="{D5CDD505-2E9C-101B-9397-08002B2CF9AE}" pid="6" name="MSIP_Label_d0354ca5-015e-47ab-9fdb-c0a8323bc23e_SiteId">
    <vt:lpwstr>07ebc6c3-7074-4387-a625-b9d918ba4a97</vt:lpwstr>
  </property>
  <property fmtid="{D5CDD505-2E9C-101B-9397-08002B2CF9AE}" pid="7" name="MSIP_Label_d0354ca5-015e-47ab-9fdb-c0a8323bc23e_ActionId">
    <vt:lpwstr>b1e70665-5712-444c-a2b6-f8ca8bae8074</vt:lpwstr>
  </property>
  <property fmtid="{D5CDD505-2E9C-101B-9397-08002B2CF9AE}" pid="8" name="MSIP_Label_d0354ca5-015e-47ab-9fdb-c0a8323bc23e_ContentBits">
    <vt:lpwstr>0</vt:lpwstr>
  </property>
  <property fmtid="{D5CDD505-2E9C-101B-9397-08002B2CF9AE}" pid="9" name="ContentTypeId">
    <vt:lpwstr>0x01010012ACD0E6882657478F7569BD1666CFD2</vt:lpwstr>
  </property>
  <property fmtid="{D5CDD505-2E9C-101B-9397-08002B2CF9AE}" pid="10" name="MediaServiceImageTags">
    <vt:lpwstr/>
  </property>
</Properties>
</file>